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6-Appropriateness/predictors of visits by health conditions/Conditions/02-May_require_antibiotics/"/>
    </mc:Choice>
  </mc:AlternateContent>
  <xr:revisionPtr revIDLastSave="0" documentId="13_ncr:1_{A188EE54-7B32-495E-BB86-A08A3718C4A3}" xr6:coauthVersionLast="47" xr6:coauthVersionMax="47" xr10:uidLastSave="{00000000-0000-0000-0000-000000000000}"/>
  <bookViews>
    <workbookView xWindow="-120" yWindow="-120" windowWidth="29040" windowHeight="15840" tabRatio="799" activeTab="4" xr2:uid="{00000000-000D-0000-FFFF-FFFF00000000}"/>
  </bookViews>
  <sheets>
    <sheet name="dashboard" sheetId="36" r:id="rId1"/>
    <sheet name="Suppltbl_adult" sheetId="19" r:id="rId2"/>
    <sheet name="Suppltbl_kids" sheetId="32" r:id="rId3"/>
    <sheet name="fig_adult" sheetId="35" r:id="rId4"/>
    <sheet name="fig_kids" sheetId="20" r:id="rId5"/>
    <sheet name="fig_data" sheetId="33" r:id="rId6"/>
    <sheet name="tbl_data" sheetId="31" r:id="rId7"/>
    <sheet name="Odds_adults" sheetId="29" r:id="rId8"/>
    <sheet name="Odds_kids" sheetId="30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34" i="33" l="1"/>
  <c r="W33" i="33"/>
  <c r="N33" i="33" s="1"/>
  <c r="W29" i="33"/>
  <c r="W27" i="33"/>
  <c r="W25" i="33"/>
  <c r="W23" i="33"/>
  <c r="W18" i="33"/>
  <c r="W16" i="33"/>
  <c r="W14" i="33"/>
  <c r="W10" i="33"/>
  <c r="W7" i="33"/>
  <c r="W5" i="33"/>
  <c r="W4" i="33"/>
  <c r="K44" i="33"/>
  <c r="K43" i="33"/>
  <c r="K39" i="33"/>
  <c r="K37" i="33"/>
  <c r="K35" i="33"/>
  <c r="K33" i="33"/>
  <c r="K31" i="33"/>
  <c r="K26" i="33"/>
  <c r="K24" i="33"/>
  <c r="K22" i="33"/>
  <c r="K18" i="33"/>
  <c r="K16" i="33"/>
  <c r="K12" i="33"/>
  <c r="K9" i="33"/>
  <c r="K5" i="33"/>
  <c r="K4" i="33"/>
  <c r="B4" i="33" l="1"/>
  <c r="N34" i="33"/>
  <c r="N29" i="33"/>
  <c r="N27" i="33"/>
  <c r="N25" i="33"/>
  <c r="N23" i="33"/>
  <c r="N18" i="33"/>
  <c r="N16" i="33"/>
  <c r="N14" i="33"/>
  <c r="N10" i="33"/>
  <c r="N7" i="33"/>
  <c r="N5" i="33"/>
  <c r="N4" i="33"/>
  <c r="P4" i="33"/>
  <c r="P5" i="33"/>
  <c r="P6" i="33" s="1"/>
  <c r="P7" i="33" s="1"/>
  <c r="P8" i="33" s="1"/>
  <c r="P9" i="33" s="1"/>
  <c r="P10" i="33" s="1"/>
  <c r="P11" i="33" s="1"/>
  <c r="P12" i="33" s="1"/>
  <c r="P13" i="33" s="1"/>
  <c r="P14" i="33" s="1"/>
  <c r="P15" i="33" s="1"/>
  <c r="P16" i="33" s="1"/>
  <c r="P17" i="33" s="1"/>
  <c r="P18" i="33" s="1"/>
  <c r="P19" i="33" s="1"/>
  <c r="P20" i="33" s="1"/>
  <c r="P21" i="33" s="1"/>
  <c r="P22" i="33" s="1"/>
  <c r="P23" i="33" s="1"/>
  <c r="P24" i="33" s="1"/>
  <c r="P25" i="33" s="1"/>
  <c r="P26" i="33" s="1"/>
  <c r="P27" i="33" s="1"/>
  <c r="P28" i="33" s="1"/>
  <c r="P29" i="33" s="1"/>
  <c r="P30" i="33" s="1"/>
  <c r="P31" i="33" s="1"/>
  <c r="P32" i="33" s="1"/>
  <c r="P33" i="33" s="1"/>
  <c r="P34" i="33" s="1"/>
  <c r="P35" i="33" s="1"/>
  <c r="P38" i="33" s="1"/>
  <c r="B44" i="33"/>
  <c r="B43" i="33"/>
  <c r="B39" i="33"/>
  <c r="B37" i="33"/>
  <c r="B35" i="33"/>
  <c r="B33" i="33"/>
  <c r="B31" i="33"/>
  <c r="B26" i="33"/>
  <c r="B24" i="33"/>
  <c r="B22" i="33"/>
  <c r="B18" i="33"/>
  <c r="B16" i="33"/>
  <c r="B12" i="33"/>
  <c r="B9" i="33"/>
  <c r="B5" i="33"/>
  <c r="D4" i="33"/>
  <c r="D5" i="33" s="1"/>
  <c r="D6" i="33" s="1"/>
  <c r="D7" i="33" s="1"/>
  <c r="D8" i="33" s="1"/>
  <c r="D9" i="33" s="1"/>
  <c r="D10" i="33" l="1"/>
  <c r="J45" i="33"/>
  <c r="I45" i="33"/>
  <c r="H45" i="33"/>
  <c r="E45" i="33"/>
  <c r="J42" i="33"/>
  <c r="I42" i="33"/>
  <c r="H42" i="33"/>
  <c r="E42" i="33"/>
  <c r="J41" i="33"/>
  <c r="I41" i="33"/>
  <c r="H41" i="33"/>
  <c r="E41" i="33"/>
  <c r="J40" i="33"/>
  <c r="I40" i="33"/>
  <c r="H40" i="33"/>
  <c r="E40" i="33"/>
  <c r="J38" i="33"/>
  <c r="I38" i="33"/>
  <c r="H38" i="33"/>
  <c r="E38" i="33"/>
  <c r="J36" i="33"/>
  <c r="I36" i="33"/>
  <c r="H36" i="33"/>
  <c r="E36" i="33"/>
  <c r="V35" i="33"/>
  <c r="U35" i="33"/>
  <c r="T35" i="33"/>
  <c r="Q35" i="33"/>
  <c r="J34" i="33"/>
  <c r="I34" i="33"/>
  <c r="H34" i="33"/>
  <c r="E34" i="33"/>
  <c r="V32" i="33"/>
  <c r="U32" i="33"/>
  <c r="T32" i="33"/>
  <c r="Q32" i="33"/>
  <c r="J32" i="33"/>
  <c r="I32" i="33"/>
  <c r="H32" i="33"/>
  <c r="E32" i="33"/>
  <c r="V31" i="33"/>
  <c r="U31" i="33"/>
  <c r="T31" i="33"/>
  <c r="Q31" i="33"/>
  <c r="V30" i="33"/>
  <c r="U30" i="33"/>
  <c r="T30" i="33"/>
  <c r="Q30" i="33"/>
  <c r="J30" i="33"/>
  <c r="I30" i="33"/>
  <c r="H30" i="33"/>
  <c r="E30" i="33"/>
  <c r="J29" i="33"/>
  <c r="I29" i="33"/>
  <c r="H29" i="33"/>
  <c r="E29" i="33"/>
  <c r="V28" i="33"/>
  <c r="U28" i="33"/>
  <c r="T28" i="33"/>
  <c r="Q28" i="33"/>
  <c r="J28" i="33"/>
  <c r="I28" i="33"/>
  <c r="H28" i="33"/>
  <c r="E28" i="33"/>
  <c r="J27" i="33"/>
  <c r="I27" i="33"/>
  <c r="H27" i="33"/>
  <c r="E27" i="33"/>
  <c r="V26" i="33"/>
  <c r="U26" i="33"/>
  <c r="T26" i="33"/>
  <c r="Q26" i="33"/>
  <c r="J25" i="33"/>
  <c r="I25" i="33"/>
  <c r="H25" i="33"/>
  <c r="E25" i="33"/>
  <c r="V24" i="33"/>
  <c r="U24" i="33"/>
  <c r="T24" i="33"/>
  <c r="Q24" i="33"/>
  <c r="J23" i="33"/>
  <c r="I23" i="33"/>
  <c r="H23" i="33"/>
  <c r="E23" i="33"/>
  <c r="V22" i="33"/>
  <c r="U22" i="33"/>
  <c r="T22" i="33"/>
  <c r="Q22" i="33"/>
  <c r="V21" i="33"/>
  <c r="U21" i="33"/>
  <c r="T21" i="33"/>
  <c r="Q21" i="33"/>
  <c r="J21" i="33"/>
  <c r="I21" i="33"/>
  <c r="H21" i="33"/>
  <c r="E21" i="33"/>
  <c r="V20" i="33"/>
  <c r="U20" i="33"/>
  <c r="T20" i="33"/>
  <c r="Q20" i="33"/>
  <c r="J20" i="33"/>
  <c r="I20" i="33"/>
  <c r="H20" i="33"/>
  <c r="E20" i="33"/>
  <c r="V19" i="33"/>
  <c r="U19" i="33"/>
  <c r="T19" i="33"/>
  <c r="Q19" i="33"/>
  <c r="J19" i="33"/>
  <c r="I19" i="33"/>
  <c r="H19" i="33"/>
  <c r="E19" i="33"/>
  <c r="V17" i="33"/>
  <c r="U17" i="33"/>
  <c r="T17" i="33"/>
  <c r="Q17" i="33"/>
  <c r="J17" i="33"/>
  <c r="I17" i="33"/>
  <c r="H17" i="33"/>
  <c r="E17" i="33"/>
  <c r="V15" i="33"/>
  <c r="U15" i="33"/>
  <c r="T15" i="33"/>
  <c r="Q15" i="33"/>
  <c r="J15" i="33"/>
  <c r="I15" i="33"/>
  <c r="H15" i="33"/>
  <c r="E15" i="33"/>
  <c r="J14" i="33"/>
  <c r="I14" i="33"/>
  <c r="H14" i="33"/>
  <c r="E14" i="33"/>
  <c r="V13" i="33"/>
  <c r="U13" i="33"/>
  <c r="T13" i="33"/>
  <c r="Q13" i="33"/>
  <c r="J13" i="33"/>
  <c r="I13" i="33"/>
  <c r="H13" i="33"/>
  <c r="E13" i="33"/>
  <c r="V12" i="33"/>
  <c r="U12" i="33"/>
  <c r="T12" i="33"/>
  <c r="Q12" i="33"/>
  <c r="V11" i="33"/>
  <c r="U11" i="33"/>
  <c r="T11" i="33"/>
  <c r="Q11" i="33"/>
  <c r="J11" i="33"/>
  <c r="I11" i="33"/>
  <c r="H11" i="33"/>
  <c r="E11" i="33"/>
  <c r="J10" i="33"/>
  <c r="I10" i="33"/>
  <c r="H10" i="33"/>
  <c r="E10" i="33"/>
  <c r="V9" i="33"/>
  <c r="U9" i="33"/>
  <c r="T9" i="33"/>
  <c r="Q9" i="33"/>
  <c r="V8" i="33"/>
  <c r="U8" i="33"/>
  <c r="T8" i="33"/>
  <c r="Q8" i="33"/>
  <c r="J8" i="33"/>
  <c r="I8" i="33"/>
  <c r="H8" i="33"/>
  <c r="E8" i="33"/>
  <c r="J7" i="33"/>
  <c r="I7" i="33"/>
  <c r="H7" i="33"/>
  <c r="E7" i="33"/>
  <c r="V6" i="33"/>
  <c r="U6" i="33"/>
  <c r="T6" i="33"/>
  <c r="Q6" i="33"/>
  <c r="J6" i="33"/>
  <c r="I6" i="33"/>
  <c r="H6" i="33"/>
  <c r="E6" i="33"/>
  <c r="G45" i="31"/>
  <c r="H45" i="31" s="1"/>
  <c r="F45" i="31"/>
  <c r="E45" i="31"/>
  <c r="D45" i="31"/>
  <c r="G42" i="31"/>
  <c r="H42" i="31" s="1"/>
  <c r="F42" i="31"/>
  <c r="E42" i="31"/>
  <c r="D42" i="31"/>
  <c r="C42" i="31"/>
  <c r="C43" i="32" s="1"/>
  <c r="G41" i="31"/>
  <c r="H41" i="31" s="1"/>
  <c r="F41" i="31"/>
  <c r="E41" i="31"/>
  <c r="D41" i="31"/>
  <c r="G40" i="31"/>
  <c r="H40" i="31" s="1"/>
  <c r="F40" i="31"/>
  <c r="E40" i="31"/>
  <c r="D40" i="31"/>
  <c r="C40" i="31"/>
  <c r="G38" i="31"/>
  <c r="H38" i="31" s="1"/>
  <c r="F38" i="31"/>
  <c r="E38" i="31"/>
  <c r="D38" i="31"/>
  <c r="C38" i="31"/>
  <c r="C39" i="32" s="1"/>
  <c r="G36" i="31"/>
  <c r="H36" i="31" s="1"/>
  <c r="F36" i="31"/>
  <c r="E36" i="31"/>
  <c r="D36" i="31"/>
  <c r="P35" i="31"/>
  <c r="Q35" i="31" s="1"/>
  <c r="O35" i="31"/>
  <c r="N35" i="31"/>
  <c r="M35" i="31"/>
  <c r="L35" i="31"/>
  <c r="C36" i="19" s="1"/>
  <c r="G34" i="31"/>
  <c r="H34" i="31" s="1"/>
  <c r="F34" i="31"/>
  <c r="E34" i="31"/>
  <c r="D34" i="31"/>
  <c r="C34" i="31"/>
  <c r="C35" i="32" s="1"/>
  <c r="P32" i="31"/>
  <c r="Q32" i="31" s="1"/>
  <c r="O32" i="31"/>
  <c r="N32" i="31"/>
  <c r="K32" i="31" s="1"/>
  <c r="B33" i="19" s="1"/>
  <c r="M32" i="31"/>
  <c r="G32" i="31"/>
  <c r="H32" i="31" s="1"/>
  <c r="F32" i="31"/>
  <c r="E32" i="31"/>
  <c r="D32" i="31"/>
  <c r="C32" i="31"/>
  <c r="C33" i="32" s="1"/>
  <c r="P31" i="31"/>
  <c r="Q31" i="31" s="1"/>
  <c r="O31" i="31"/>
  <c r="N31" i="31"/>
  <c r="M31" i="31"/>
  <c r="P30" i="31"/>
  <c r="Q30" i="31" s="1"/>
  <c r="O30" i="31"/>
  <c r="N30" i="31"/>
  <c r="M30" i="31"/>
  <c r="G30" i="31"/>
  <c r="H30" i="31" s="1"/>
  <c r="F30" i="31"/>
  <c r="E30" i="31"/>
  <c r="D30" i="31"/>
  <c r="C30" i="31"/>
  <c r="C31" i="32" s="1"/>
  <c r="G29" i="31"/>
  <c r="H29" i="31" s="1"/>
  <c r="F29" i="31"/>
  <c r="E29" i="31"/>
  <c r="D29" i="31"/>
  <c r="P28" i="31"/>
  <c r="Q28" i="31" s="1"/>
  <c r="O28" i="31"/>
  <c r="N28" i="31"/>
  <c r="M28" i="31"/>
  <c r="L28" i="31"/>
  <c r="C29" i="19" s="1"/>
  <c r="G28" i="31"/>
  <c r="H28" i="31" s="1"/>
  <c r="F28" i="31"/>
  <c r="E28" i="31"/>
  <c r="D28" i="31"/>
  <c r="G27" i="31"/>
  <c r="H27" i="31" s="1"/>
  <c r="F27" i="31"/>
  <c r="E27" i="31"/>
  <c r="D27" i="31"/>
  <c r="P26" i="31"/>
  <c r="Q26" i="31" s="1"/>
  <c r="O26" i="31"/>
  <c r="N26" i="31"/>
  <c r="M26" i="31"/>
  <c r="L26" i="31"/>
  <c r="C27" i="19" s="1"/>
  <c r="G25" i="31"/>
  <c r="H25" i="31" s="1"/>
  <c r="F25" i="31"/>
  <c r="E25" i="31"/>
  <c r="D25" i="31"/>
  <c r="P24" i="31"/>
  <c r="Q24" i="31" s="1"/>
  <c r="O24" i="31"/>
  <c r="N24" i="31"/>
  <c r="M24" i="31"/>
  <c r="L24" i="31"/>
  <c r="C25" i="19" s="1"/>
  <c r="G23" i="31"/>
  <c r="H23" i="31" s="1"/>
  <c r="F23" i="31"/>
  <c r="E23" i="31"/>
  <c r="D23" i="31"/>
  <c r="C23" i="31"/>
  <c r="P22" i="31"/>
  <c r="Q22" i="31" s="1"/>
  <c r="O22" i="31"/>
  <c r="N22" i="31"/>
  <c r="M22" i="31"/>
  <c r="P21" i="31"/>
  <c r="Q21" i="31" s="1"/>
  <c r="O21" i="31"/>
  <c r="N21" i="31"/>
  <c r="M21" i="31"/>
  <c r="L21" i="31"/>
  <c r="C22" i="19" s="1"/>
  <c r="G21" i="31"/>
  <c r="H21" i="31" s="1"/>
  <c r="F21" i="31"/>
  <c r="E21" i="31"/>
  <c r="D21" i="31"/>
  <c r="P20" i="31"/>
  <c r="Q20" i="31" s="1"/>
  <c r="O20" i="31"/>
  <c r="N20" i="31"/>
  <c r="M20" i="31"/>
  <c r="L20" i="31"/>
  <c r="C21" i="19" s="1"/>
  <c r="G20" i="31"/>
  <c r="H20" i="31" s="1"/>
  <c r="F20" i="31"/>
  <c r="E20" i="31"/>
  <c r="D20" i="31"/>
  <c r="C20" i="31"/>
  <c r="C21" i="32" s="1"/>
  <c r="P19" i="31"/>
  <c r="Q19" i="31" s="1"/>
  <c r="O19" i="31"/>
  <c r="N19" i="31"/>
  <c r="M19" i="31"/>
  <c r="G19" i="31"/>
  <c r="H19" i="31" s="1"/>
  <c r="F19" i="31"/>
  <c r="E19" i="31"/>
  <c r="D19" i="31"/>
  <c r="C19" i="31"/>
  <c r="C20" i="32" s="1"/>
  <c r="P17" i="31"/>
  <c r="Q17" i="31" s="1"/>
  <c r="O17" i="31"/>
  <c r="N17" i="31"/>
  <c r="M17" i="31"/>
  <c r="G17" i="31"/>
  <c r="H17" i="31" s="1"/>
  <c r="F17" i="31"/>
  <c r="E17" i="31"/>
  <c r="D17" i="31"/>
  <c r="P15" i="31"/>
  <c r="Q15" i="31" s="1"/>
  <c r="O15" i="31"/>
  <c r="N15" i="31"/>
  <c r="M15" i="31"/>
  <c r="L15" i="31"/>
  <c r="C16" i="19" s="1"/>
  <c r="G15" i="31"/>
  <c r="H15" i="31" s="1"/>
  <c r="F15" i="31"/>
  <c r="E15" i="31"/>
  <c r="D15" i="31"/>
  <c r="G14" i="31"/>
  <c r="H14" i="31" s="1"/>
  <c r="F14" i="31"/>
  <c r="E14" i="31"/>
  <c r="D14" i="31"/>
  <c r="C14" i="31"/>
  <c r="C15" i="32" s="1"/>
  <c r="P13" i="31"/>
  <c r="Q13" i="31" s="1"/>
  <c r="O13" i="31"/>
  <c r="N13" i="31"/>
  <c r="M13" i="31"/>
  <c r="L13" i="31"/>
  <c r="C14" i="19" s="1"/>
  <c r="G13" i="31"/>
  <c r="H13" i="31" s="1"/>
  <c r="F13" i="31"/>
  <c r="E13" i="31"/>
  <c r="D13" i="31"/>
  <c r="P12" i="31"/>
  <c r="Q12" i="31" s="1"/>
  <c r="O12" i="31"/>
  <c r="N12" i="31"/>
  <c r="M12" i="31"/>
  <c r="L12" i="31"/>
  <c r="C13" i="19" s="1"/>
  <c r="P11" i="31"/>
  <c r="Q11" i="31" s="1"/>
  <c r="O11" i="31"/>
  <c r="N11" i="31"/>
  <c r="M11" i="31"/>
  <c r="G11" i="31"/>
  <c r="H11" i="31" s="1"/>
  <c r="F11" i="31"/>
  <c r="E11" i="31"/>
  <c r="D11" i="31"/>
  <c r="G10" i="31"/>
  <c r="H10" i="31" s="1"/>
  <c r="F10" i="31"/>
  <c r="E10" i="31"/>
  <c r="D10" i="31"/>
  <c r="C10" i="31"/>
  <c r="C11" i="32" s="1"/>
  <c r="P9" i="31"/>
  <c r="Q9" i="31" s="1"/>
  <c r="O9" i="31"/>
  <c r="N9" i="31"/>
  <c r="M9" i="31"/>
  <c r="P8" i="31"/>
  <c r="Q8" i="31" s="1"/>
  <c r="O8" i="31"/>
  <c r="N8" i="31"/>
  <c r="M8" i="31"/>
  <c r="L8" i="31"/>
  <c r="C9" i="19" s="1"/>
  <c r="G8" i="31"/>
  <c r="H8" i="31" s="1"/>
  <c r="F8" i="31"/>
  <c r="E8" i="31"/>
  <c r="D8" i="31"/>
  <c r="C8" i="31"/>
  <c r="C9" i="32" s="1"/>
  <c r="G7" i="31"/>
  <c r="H7" i="31" s="1"/>
  <c r="F7" i="31"/>
  <c r="E7" i="31"/>
  <c r="D7" i="31"/>
  <c r="P6" i="31"/>
  <c r="Q6" i="31" s="1"/>
  <c r="O6" i="31"/>
  <c r="N6" i="31"/>
  <c r="M6" i="31"/>
  <c r="L6" i="31"/>
  <c r="C7" i="19" s="1"/>
  <c r="G6" i="31"/>
  <c r="H6" i="31" s="1"/>
  <c r="F6" i="31"/>
  <c r="E6" i="31"/>
  <c r="D6" i="31"/>
  <c r="C41" i="32"/>
  <c r="C24" i="32"/>
  <c r="K35" i="31" l="1"/>
  <c r="B36" i="19" s="1"/>
  <c r="K20" i="31"/>
  <c r="B21" i="19" s="1"/>
  <c r="C6" i="31"/>
  <c r="C7" i="32" s="1"/>
  <c r="L11" i="31"/>
  <c r="C12" i="19" s="1"/>
  <c r="L17" i="31"/>
  <c r="C18" i="19" s="1"/>
  <c r="C28" i="31"/>
  <c r="C29" i="32" s="1"/>
  <c r="L31" i="31"/>
  <c r="C32" i="19" s="1"/>
  <c r="C41" i="31"/>
  <c r="C42" i="32" s="1"/>
  <c r="L9" i="31"/>
  <c r="C10" i="19" s="1"/>
  <c r="C15" i="31"/>
  <c r="C16" i="32" s="1"/>
  <c r="C21" i="31"/>
  <c r="C22" i="32" s="1"/>
  <c r="C25" i="31"/>
  <c r="C26" i="32" s="1"/>
  <c r="C36" i="31"/>
  <c r="C37" i="32" s="1"/>
  <c r="C7" i="31"/>
  <c r="C8" i="32" s="1"/>
  <c r="C13" i="31"/>
  <c r="C14" i="32" s="1"/>
  <c r="L19" i="31"/>
  <c r="C20" i="19" s="1"/>
  <c r="C29" i="31"/>
  <c r="C30" i="32" s="1"/>
  <c r="L32" i="31"/>
  <c r="C33" i="19" s="1"/>
  <c r="C45" i="31"/>
  <c r="C46" i="32" s="1"/>
  <c r="C11" i="31"/>
  <c r="C12" i="32" s="1"/>
  <c r="C17" i="31"/>
  <c r="C18" i="32" s="1"/>
  <c r="C27" i="31"/>
  <c r="C28" i="32" s="1"/>
  <c r="G11" i="33"/>
  <c r="G15" i="33"/>
  <c r="G17" i="33"/>
  <c r="G20" i="33"/>
  <c r="G21" i="33"/>
  <c r="G28" i="33"/>
  <c r="G29" i="33"/>
  <c r="G34" i="33"/>
  <c r="G36" i="33"/>
  <c r="G40" i="33"/>
  <c r="G42" i="33"/>
  <c r="B6" i="31"/>
  <c r="B7" i="32" s="1"/>
  <c r="B7" i="31"/>
  <c r="B8" i="32" s="1"/>
  <c r="K15" i="31"/>
  <c r="B16" i="19" s="1"/>
  <c r="K17" i="31"/>
  <c r="B18" i="19" s="1"/>
  <c r="K19" i="31"/>
  <c r="B20" i="19" s="1"/>
  <c r="K6" i="33"/>
  <c r="B6" i="33" s="1"/>
  <c r="K7" i="33"/>
  <c r="B7" i="33" s="1"/>
  <c r="K8" i="33"/>
  <c r="B8" i="33" s="1"/>
  <c r="K10" i="33"/>
  <c r="B10" i="33" s="1"/>
  <c r="K11" i="33"/>
  <c r="B11" i="33" s="1"/>
  <c r="K13" i="33"/>
  <c r="B13" i="33" s="1"/>
  <c r="K14" i="33"/>
  <c r="B14" i="33" s="1"/>
  <c r="K15" i="33"/>
  <c r="B15" i="33" s="1"/>
  <c r="K17" i="33"/>
  <c r="B17" i="33" s="1"/>
  <c r="K19" i="33"/>
  <c r="B19" i="33" s="1"/>
  <c r="K20" i="33"/>
  <c r="B20" i="33" s="1"/>
  <c r="K21" i="33"/>
  <c r="B21" i="33" s="1"/>
  <c r="K23" i="33"/>
  <c r="B23" i="33" s="1"/>
  <c r="K25" i="33"/>
  <c r="B25" i="33" s="1"/>
  <c r="K27" i="33"/>
  <c r="B27" i="33" s="1"/>
  <c r="K28" i="33"/>
  <c r="B28" i="33" s="1"/>
  <c r="K29" i="33"/>
  <c r="B29" i="33" s="1"/>
  <c r="K30" i="33"/>
  <c r="B30" i="33" s="1"/>
  <c r="K32" i="33"/>
  <c r="B32" i="33" s="1"/>
  <c r="K34" i="33"/>
  <c r="B34" i="33" s="1"/>
  <c r="K36" i="33"/>
  <c r="B36" i="33" s="1"/>
  <c r="K38" i="33"/>
  <c r="B38" i="33" s="1"/>
  <c r="K40" i="33"/>
  <c r="B40" i="33" s="1"/>
  <c r="K41" i="33"/>
  <c r="B41" i="33" s="1"/>
  <c r="K42" i="33"/>
  <c r="B42" i="33" s="1"/>
  <c r="K45" i="33"/>
  <c r="B45" i="33" s="1"/>
  <c r="L22" i="31"/>
  <c r="C23" i="19" s="1"/>
  <c r="L30" i="31"/>
  <c r="C31" i="19" s="1"/>
  <c r="K21" i="31"/>
  <c r="B22" i="19" s="1"/>
  <c r="B23" i="31"/>
  <c r="B24" i="32" s="1"/>
  <c r="K28" i="31"/>
  <c r="B29" i="19" s="1"/>
  <c r="K31" i="31"/>
  <c r="B32" i="19" s="1"/>
  <c r="D11" i="33"/>
  <c r="D12" i="33" s="1"/>
  <c r="D13" i="33" s="1"/>
  <c r="D14" i="33" s="1"/>
  <c r="D15" i="33" s="1"/>
  <c r="W6" i="33"/>
  <c r="N6" i="33" s="1"/>
  <c r="W8" i="33"/>
  <c r="N8" i="33" s="1"/>
  <c r="W9" i="33"/>
  <c r="N9" i="33" s="1"/>
  <c r="W11" i="33"/>
  <c r="N11" i="33" s="1"/>
  <c r="W12" i="33"/>
  <c r="N12" i="33" s="1"/>
  <c r="W13" i="33"/>
  <c r="N13" i="33" s="1"/>
  <c r="W15" i="33"/>
  <c r="N15" i="33" s="1"/>
  <c r="W17" i="33"/>
  <c r="N17" i="33" s="1"/>
  <c r="W19" i="33"/>
  <c r="N19" i="33" s="1"/>
  <c r="W20" i="33"/>
  <c r="N20" i="33" s="1"/>
  <c r="W21" i="33"/>
  <c r="N21" i="33" s="1"/>
  <c r="W22" i="33"/>
  <c r="N22" i="33" s="1"/>
  <c r="W24" i="33"/>
  <c r="N24" i="33" s="1"/>
  <c r="W26" i="33"/>
  <c r="N26" i="33" s="1"/>
  <c r="W28" i="33"/>
  <c r="N28" i="33" s="1"/>
  <c r="W30" i="33"/>
  <c r="N30" i="33" s="1"/>
  <c r="W31" i="33"/>
  <c r="N31" i="33" s="1"/>
  <c r="W32" i="33"/>
  <c r="N32" i="33" s="1"/>
  <c r="W35" i="33"/>
  <c r="N35" i="33" s="1"/>
  <c r="K8" i="31"/>
  <c r="B9" i="19" s="1"/>
  <c r="K11" i="31"/>
  <c r="B12" i="19" s="1"/>
  <c r="K9" i="31"/>
  <c r="B10" i="19" s="1"/>
  <c r="K12" i="31"/>
  <c r="B13" i="19" s="1"/>
  <c r="K26" i="31"/>
  <c r="B27" i="19" s="1"/>
  <c r="K30" i="31"/>
  <c r="B31" i="19" s="1"/>
  <c r="B14" i="31"/>
  <c r="B15" i="32" s="1"/>
  <c r="B28" i="31"/>
  <c r="B29" i="32" s="1"/>
  <c r="B27" i="31"/>
  <c r="B28" i="32" s="1"/>
  <c r="K6" i="31"/>
  <c r="B7" i="19" s="1"/>
  <c r="K13" i="31"/>
  <c r="B14" i="19" s="1"/>
  <c r="K22" i="31"/>
  <c r="B23" i="19" s="1"/>
  <c r="K24" i="31"/>
  <c r="B25" i="19" s="1"/>
  <c r="B13" i="31"/>
  <c r="B14" i="32" s="1"/>
  <c r="B38" i="31"/>
  <c r="B39" i="32" s="1"/>
  <c r="B41" i="31"/>
  <c r="B42" i="32" s="1"/>
  <c r="B42" i="31"/>
  <c r="B43" i="32" s="1"/>
  <c r="B45" i="31"/>
  <c r="B46" i="32" s="1"/>
  <c r="B10" i="31"/>
  <c r="B11" i="32" s="1"/>
  <c r="B11" i="31"/>
  <c r="B12" i="32" s="1"/>
  <c r="B17" i="31"/>
  <c r="B18" i="32" s="1"/>
  <c r="B20" i="31"/>
  <c r="B21" i="32" s="1"/>
  <c r="B25" i="31"/>
  <c r="B26" i="32" s="1"/>
  <c r="B30" i="31"/>
  <c r="B31" i="32" s="1"/>
  <c r="B32" i="31"/>
  <c r="B33" i="32" s="1"/>
  <c r="B36" i="31"/>
  <c r="B37" i="32" s="1"/>
  <c r="B8" i="31"/>
  <c r="B9" i="32" s="1"/>
  <c r="B15" i="31"/>
  <c r="B16" i="32" s="1"/>
  <c r="B19" i="31"/>
  <c r="B20" i="32" s="1"/>
  <c r="B21" i="31"/>
  <c r="B22" i="32" s="1"/>
  <c r="B29" i="31"/>
  <c r="B30" i="32" s="1"/>
  <c r="B34" i="31"/>
  <c r="B35" i="32" s="1"/>
  <c r="B40" i="31"/>
  <c r="B41" i="32" s="1"/>
  <c r="R6" i="33"/>
  <c r="S6" i="33"/>
  <c r="R8" i="33"/>
  <c r="S8" i="33"/>
  <c r="R9" i="33"/>
  <c r="S9" i="33"/>
  <c r="R11" i="33"/>
  <c r="S11" i="33"/>
  <c r="R12" i="33"/>
  <c r="S12" i="33"/>
  <c r="R13" i="33"/>
  <c r="S13" i="33"/>
  <c r="R15" i="33"/>
  <c r="S15" i="33"/>
  <c r="R17" i="33"/>
  <c r="S17" i="33"/>
  <c r="R19" i="33"/>
  <c r="S19" i="33"/>
  <c r="R20" i="33"/>
  <c r="S20" i="33"/>
  <c r="R21" i="33"/>
  <c r="S21" i="33"/>
  <c r="R22" i="33"/>
  <c r="S22" i="33"/>
  <c r="R24" i="33"/>
  <c r="S24" i="33"/>
  <c r="R26" i="33"/>
  <c r="S26" i="33"/>
  <c r="R28" i="33"/>
  <c r="S28" i="33"/>
  <c r="R30" i="33"/>
  <c r="S30" i="33"/>
  <c r="R31" i="33"/>
  <c r="S31" i="33"/>
  <c r="R32" i="33"/>
  <c r="S32" i="33"/>
  <c r="R35" i="33"/>
  <c r="S35" i="33"/>
  <c r="F27" i="33"/>
  <c r="F32" i="33"/>
  <c r="F23" i="33"/>
  <c r="F25" i="33"/>
  <c r="G27" i="33"/>
  <c r="F28" i="33"/>
  <c r="F30" i="33"/>
  <c r="F45" i="33"/>
  <c r="F10" i="33"/>
  <c r="F19" i="33"/>
  <c r="F8" i="33"/>
  <c r="F17" i="33"/>
  <c r="F20" i="33"/>
  <c r="F7" i="33"/>
  <c r="F13" i="33"/>
  <c r="G23" i="33"/>
  <c r="F38" i="33"/>
  <c r="F40" i="33"/>
  <c r="F6" i="33"/>
  <c r="G8" i="33"/>
  <c r="G10" i="33"/>
  <c r="F11" i="33"/>
  <c r="F14" i="33"/>
  <c r="F15" i="33"/>
  <c r="G19" i="33"/>
  <c r="F21" i="33"/>
  <c r="G25" i="33"/>
  <c r="F29" i="33"/>
  <c r="G30" i="33"/>
  <c r="G32" i="33"/>
  <c r="F34" i="33"/>
  <c r="F36" i="33"/>
  <c r="G38" i="33"/>
  <c r="F41" i="33"/>
  <c r="F42" i="33"/>
  <c r="G45" i="33"/>
  <c r="G6" i="33"/>
  <c r="G7" i="33"/>
  <c r="G13" i="33"/>
  <c r="G14" i="33"/>
  <c r="G41" i="33"/>
  <c r="D16" i="33" l="1"/>
  <c r="D17" i="33" s="1"/>
  <c r="D18" i="33" l="1"/>
  <c r="D19" i="33" s="1"/>
  <c r="D20" i="33" s="1"/>
  <c r="D21" i="33" s="1"/>
  <c r="D22" i="33" s="1"/>
  <c r="D23" i="33" s="1"/>
  <c r="D24" i="33" l="1"/>
  <c r="D25" i="33" s="1"/>
  <c r="D26" i="33" l="1"/>
  <c r="D27" i="33" s="1"/>
  <c r="D28" i="33" s="1"/>
  <c r="D29" i="33" s="1"/>
  <c r="D30" i="33" s="1"/>
  <c r="D31" i="33" l="1"/>
  <c r="D32" i="33" s="1"/>
  <c r="D33" i="33" l="1"/>
  <c r="D34" i="33" s="1"/>
  <c r="D35" i="33" l="1"/>
  <c r="D36" i="33" s="1"/>
  <c r="D37" i="33" l="1"/>
  <c r="D38" i="33" s="1"/>
  <c r="D39" i="33" l="1"/>
  <c r="D40" i="33" s="1"/>
  <c r="D41" i="33" s="1"/>
  <c r="D42" i="33" s="1"/>
  <c r="D43" i="33" s="1"/>
  <c r="D44" i="33" s="1"/>
  <c r="D45" i="33" s="1"/>
  <c r="D48" i="33" s="1"/>
</calcChain>
</file>

<file path=xl/sharedStrings.xml><?xml version="1.0" encoding="utf-8"?>
<sst xmlns="http://schemas.openxmlformats.org/spreadsheetml/2006/main" count="1735" uniqueCount="196">
  <si>
    <t>diagg</t>
  </si>
  <si>
    <t>n</t>
  </si>
  <si>
    <t>PERCENT</t>
  </si>
  <si>
    <t>ClassVal0</t>
  </si>
  <si>
    <t>.</t>
  </si>
  <si>
    <t>&lt;.0001</t>
  </si>
  <si>
    <t>mdsex1</t>
  </si>
  <si>
    <t>PhysLoc</t>
  </si>
  <si>
    <t>MDtrain</t>
  </si>
  <si>
    <t>1.Canada/USA</t>
  </si>
  <si>
    <t>2.NOT-Canada/USA</t>
  </si>
  <si>
    <t>HospPriv</t>
  </si>
  <si>
    <t>Fee</t>
  </si>
  <si>
    <t>S.at least some salary, 2014-2016</t>
  </si>
  <si>
    <t>Y.always Fee, 2014-2016</t>
  </si>
  <si>
    <t>PatientAgeGr</t>
  </si>
  <si>
    <t>15-64</t>
  </si>
  <si>
    <t>65+</t>
  </si>
  <si>
    <t>sex1</t>
  </si>
  <si>
    <t>Charlson</t>
  </si>
  <si>
    <t>3+</t>
  </si>
  <si>
    <t>vis2majMD1</t>
  </si>
  <si>
    <t>0.OtherMD</t>
  </si>
  <si>
    <t>1.MajorityCareMD</t>
  </si>
  <si>
    <t>9.LowUser</t>
  </si>
  <si>
    <t>Odds Ratio</t>
  </si>
  <si>
    <t>Yes</t>
  </si>
  <si>
    <t>flag: 1. adjusted odds change direction relative to crude</t>
  </si>
  <si>
    <t>variable</t>
  </si>
  <si>
    <t>RefCat</t>
  </si>
  <si>
    <t>flag</t>
  </si>
  <si>
    <t>odds_adj</t>
  </si>
  <si>
    <t>Lodds_adj</t>
  </si>
  <si>
    <t>Uodds_adj</t>
  </si>
  <si>
    <t>Pval_adj</t>
  </si>
  <si>
    <t>odds_crd</t>
  </si>
  <si>
    <t>Lodds_crd</t>
  </si>
  <si>
    <t>Uodds_crd</t>
  </si>
  <si>
    <t>Pval_crd</t>
  </si>
  <si>
    <t>zPhysAge</t>
  </si>
  <si>
    <t>IE</t>
  </si>
  <si>
    <t>WP</t>
  </si>
  <si>
    <t>NO</t>
  </si>
  <si>
    <t>SO</t>
  </si>
  <si>
    <t>WE</t>
  </si>
  <si>
    <t>zAveVisPerDay</t>
  </si>
  <si>
    <t>zsefi</t>
  </si>
  <si>
    <t>season</t>
  </si>
  <si>
    <t>Apr-Oct</t>
  </si>
  <si>
    <t>Nov-Mar</t>
  </si>
  <si>
    <t>n_cat</t>
  </si>
  <si>
    <t>mean</t>
  </si>
  <si>
    <t>std</t>
  </si>
  <si>
    <t>max</t>
  </si>
  <si>
    <t>p99</t>
  </si>
  <si>
    <t>p95</t>
  </si>
  <si>
    <t>p90</t>
  </si>
  <si>
    <t>p75</t>
  </si>
  <si>
    <t>median</t>
  </si>
  <si>
    <t>p25</t>
  </si>
  <si>
    <t>p5</t>
  </si>
  <si>
    <t>p1</t>
  </si>
  <si>
    <t>min</t>
  </si>
  <si>
    <t>paed</t>
  </si>
  <si>
    <t>NKidsInFam</t>
  </si>
  <si>
    <t>4+</t>
  </si>
  <si>
    <t>cic</t>
  </si>
  <si>
    <t>Children</t>
  </si>
  <si>
    <t>Adults</t>
  </si>
  <si>
    <t>Characteristics</t>
  </si>
  <si>
    <t>Average Age (Years)</t>
  </si>
  <si>
    <t>Male</t>
  </si>
  <si>
    <t>Other</t>
  </si>
  <si>
    <t>Fee-for-Service</t>
  </si>
  <si>
    <t>Average Socioeconomic Factor Index (SEFI-2)</t>
  </si>
  <si>
    <t>65 and Older</t>
  </si>
  <si>
    <t>Sex (Ref: Female)</t>
  </si>
  <si>
    <t>Hospital Privileges (Ref: No)</t>
  </si>
  <si>
    <t>Age Group (Ref: 15-64 Years)</t>
  </si>
  <si>
    <t>Payment (Ref: Salary or Mixed)</t>
  </si>
  <si>
    <t>Other (No Majority of Care Physician)</t>
  </si>
  <si>
    <t>Average Number of Visits per Day</t>
  </si>
  <si>
    <t>Medical Training (Ref: Canada or United States)</t>
  </si>
  <si>
    <t>Visit to Majority of Care Physician (Ref: No)</t>
  </si>
  <si>
    <t>Charlson Comorbidity Index Score (Ref: 0)</t>
  </si>
  <si>
    <t>3 or Higher</t>
  </si>
  <si>
    <t>OR</t>
  </si>
  <si>
    <t>avg</t>
  </si>
  <si>
    <t>LL</t>
  </si>
  <si>
    <t>UL</t>
  </si>
  <si>
    <t>sig</t>
  </si>
  <si>
    <t>Age (Years)</t>
  </si>
  <si>
    <t>Location (Ref: Winnipeg RHA)</t>
  </si>
  <si>
    <t>Southern Health-Santé Sud</t>
  </si>
  <si>
    <t>Prairie Mountain Health</t>
  </si>
  <si>
    <t>Interlake-Eastern RHA</t>
  </si>
  <si>
    <t>Northern Health Region</t>
  </si>
  <si>
    <t>Physician Characteristics</t>
  </si>
  <si>
    <t>Patient Characteristics</t>
  </si>
  <si>
    <t>Season (Ref: November-March)</t>
  </si>
  <si>
    <t>April-October</t>
  </si>
  <si>
    <t>Physician</t>
  </si>
  <si>
    <t>Patient</t>
  </si>
  <si>
    <t>notation</t>
  </si>
  <si>
    <t>p-values</t>
  </si>
  <si>
    <t>Odds Ratio
(95% Confidence Interval)</t>
  </si>
  <si>
    <t>p-value</t>
  </si>
  <si>
    <t>Visit to Pediatrician (Ref: No)</t>
  </si>
  <si>
    <t>Age Group (Ref: 10-14 Years)</t>
  </si>
  <si>
    <t>Under 1</t>
  </si>
  <si>
    <t>1-2</t>
  </si>
  <si>
    <t>5-9</t>
  </si>
  <si>
    <t>Number of Siblings (Ref: 1)</t>
  </si>
  <si>
    <t>4 or More</t>
  </si>
  <si>
    <t>In Care (Ref: No)</t>
  </si>
  <si>
    <t>X</t>
  </si>
  <si>
    <t>Y</t>
  </si>
  <si>
    <t>Left whisker</t>
  </si>
  <si>
    <t>Right whisker</t>
  </si>
  <si>
    <t>Final labels</t>
  </si>
  <si>
    <t>Labels</t>
  </si>
  <si>
    <t>Vertical Odds threshold (min)</t>
  </si>
  <si>
    <t>Vertical Odds threshold (max)</t>
  </si>
  <si>
    <t>Other Characteristics:</t>
  </si>
  <si>
    <t>Physician Characteristics:</t>
  </si>
  <si>
    <t>Patient Characteristics:</t>
  </si>
  <si>
    <t>1 Male</t>
  </si>
  <si>
    <t>2 Female</t>
  </si>
  <si>
    <t>Chelsea email on Mon 2020-02-03 11:35 AM: For the did they get appropriate antibiotics for both models it would only be in those who got ant</t>
  </si>
  <si>
    <t>The FREQ Procedure</t>
  </si>
  <si>
    <t xml:space="preserve">                                                                            Cumulative    Cumulative</t>
  </si>
  <si>
    <t>diagg                                       age    Frequency     Percent     Frequency      Percent</t>
  </si>
  <si>
    <t>----------------------------------------------------------------------------------------------------</t>
  </si>
  <si>
    <t xml:space="preserve">                                                                               Cumulative    Cumulative</t>
  </si>
  <si>
    <t>diagg                                       age     Frequency       Percent     Frequency      Percent</t>
  </si>
  <si>
    <t>-------------------------------------------------------------------------------------------------------</t>
  </si>
  <si>
    <t xml:space="preserve">06.Pharyngitis/tonsillitis/strep    adults(15+)       88859         100.00         88859       100.00  </t>
  </si>
  <si>
    <t>06.Pharyngitis/tonsillitis/strep kids: crude and adjusted odds of inappr Drug (def 2 appr: CA, CE)</t>
  </si>
  <si>
    <t>Program: S:\asp\prog\RoxanaD\PredictiveFactors\InappropiateDrugDef2_Multilevel_06k.sas Date:  07APR2020 16:16:17  User: roxanad Host:  SAL-D</t>
  </si>
  <si>
    <t>Def2: CA, CE was defined appropriate in Analysis plan: 2.4 details for ob 2 part 4                          16:15 Tuesday, April 7, 2020  72</t>
  </si>
  <si>
    <t xml:space="preserve">                                                                                                           Cumulative    Cumulative</t>
  </si>
  <si>
    <t>inapprDrug1    rx    subclass                                                     Frequency     Percent     Frequency      Percent</t>
  </si>
  <si>
    <t>-----------------------------------------------------------------------------------------------------------------------------------</t>
  </si>
  <si>
    <t xml:space="preserve">0               1    J01CA.extended spectrum                                         38574       75.20         38574        75.20  </t>
  </si>
  <si>
    <t xml:space="preserve">0               1    J01CE.betalactamase sensitive                                    1321        2.58         39895        77.78  </t>
  </si>
  <si>
    <t xml:space="preserve">1               1    J01AA                                                               8        0.02         39903        77.79  </t>
  </si>
  <si>
    <t xml:space="preserve">1               1    J01CF.beta-lactamase resistant                                     S        0.01         39910        77.81  </t>
  </si>
  <si>
    <t xml:space="preserve">1               1    J01CR.combinations, including betalactamase inhibitors           1121        2.19         41031        79.99  </t>
  </si>
  <si>
    <t xml:space="preserve">1               1    J01DB.first generation [drugs cephalexin, cefadroxil]             608        1.19         41639        81.18  </t>
  </si>
  <si>
    <t xml:space="preserve">1               1    J01DC.second generation [cefaclor, cefprozil, cefuroxime]        1689        3.29         43328        84.47  </t>
  </si>
  <si>
    <t xml:space="preserve">1               1    J01DD.third generation [cefixime]                                 114        0.22         43442        84.69  </t>
  </si>
  <si>
    <t xml:space="preserve">1               1    J01EE.combinations [septra]                                        93        0.18         43535        84.88  </t>
  </si>
  <si>
    <t xml:space="preserve">1               1    J01FA                                                            7589       14.80         51124        99.67  </t>
  </si>
  <si>
    <t xml:space="preserve">1               1    J01FF                                                             164        0.32         51288        99.99  </t>
  </si>
  <si>
    <t xml:space="preserve">1               1    J01MA                                                               S        0.01         51293       100.00  </t>
  </si>
  <si>
    <t xml:space="preserve">06.Pharyngitis/tonsillitis/strep    kids(0-14)        51293      100.00         51293       100.00  </t>
  </si>
  <si>
    <t>Program: S:\asp\prog\RoxanaD\PredictiveFactors\InappropiateDrugDef2_Multilevel_06k.sas Date: 07APR2020 16:16:17 User: roxanad Host: SAL-DA-1</t>
  </si>
  <si>
    <t>06.Pharyngitis/tonsillitis/strep kids: crude and adjusted odds of inappr Drug (def 2 appr: CA, CE) - all info</t>
  </si>
  <si>
    <t>06.Pharyngitis/tonsillitis/strep adults: crude and adjusted odds of inappr Drug (def 2 appr: CA, CE)</t>
  </si>
  <si>
    <t>Program: S:\asp\prog\RoxanaD\PredictiveFactors\InappropiateDrugDef2_Multilevel_06a.sas Date:  08APR2020  7:31:29  User: roxanad Host:  SAL-D</t>
  </si>
  <si>
    <t>Def2: CA, CE was defined appropriate in Analysis plan: 2.4 details for ob 2 part 4                        07:31 Wednesday, April 8, 2020  60</t>
  </si>
  <si>
    <t xml:space="preserve">                                                                                                              Cumulative    Cumulative</t>
  </si>
  <si>
    <t>inapprDrug1    rx    subclass                                                      Frequency       Percent     Frequency      Percent</t>
  </si>
  <si>
    <t>--------------------------------------------------------------------------------------------------------------------------------------</t>
  </si>
  <si>
    <t xml:space="preserve">0               1    J01CA.extended spectrum                                         45955          51.72         45955        51.72  </t>
  </si>
  <si>
    <t xml:space="preserve">0               1    J01CE.betalactamase sensitive                                    9954          11.20         55909        62.92  </t>
  </si>
  <si>
    <t xml:space="preserve">1               1    A02BD                                                        Suppress           0.00         55913        62.92  </t>
  </si>
  <si>
    <t xml:space="preserve">1               1    J01AA                                                             308           0.35         56221        63.27  </t>
  </si>
  <si>
    <t xml:space="preserve">1               1    J01CF.beta-lactamase resistant                                     38           0.04         56259        63.31  </t>
  </si>
  <si>
    <t xml:space="preserve">1               1    J01CR.combinations, including betalactamase inhibitors           5595           6.30         61854        69.61  </t>
  </si>
  <si>
    <t xml:space="preserve">1               1    J01DB.first generation [drugs cephalexin, cefadroxil]            1401           1.58         63255        71.19  </t>
  </si>
  <si>
    <t xml:space="preserve">1               1    J01DC.second generation [cefaclor, cefprozil, cefuroxime]        1331           1.50         64586        72.68  </t>
  </si>
  <si>
    <t xml:space="preserve">1               1    J01DD.third generation [cefixime]                                  26           0.03         64612        72.71  </t>
  </si>
  <si>
    <t xml:space="preserve">1               1    J01EE.combinations [septra]                                       324           0.36         64936        73.08  </t>
  </si>
  <si>
    <t xml:space="preserve">1               1    J01FA                                                           21705          24.43         86641        97.50  </t>
  </si>
  <si>
    <t xml:space="preserve">1               1    J01FF                                                            1366           1.54         88007        99.04  </t>
  </si>
  <si>
    <t xml:space="preserve">1               1    J01MA                                                             796           0.90         88803        99.94  </t>
  </si>
  <si>
    <t xml:space="preserve">1               1    J01XE                                                              28           0.03         88831        99.97  </t>
  </si>
  <si>
    <t xml:space="preserve">1               1    J01XX                                                              27           0.03         88858       100.00  </t>
  </si>
  <si>
    <t xml:space="preserve">1               1    VANCOMYCIN                                                   Suppress           0.00         88859       100.00  </t>
  </si>
  <si>
    <t>06.Pharyngitis/tonsillitis/strep adults: crude and adjusted odds of inappr Drug (def 2 appr: CA, CE) - all info</t>
  </si>
  <si>
    <r>
      <t xml:space="preserve">Bolded </t>
    </r>
    <r>
      <rPr>
        <sz val="7"/>
        <color theme="1"/>
        <rFont val="Arial"/>
        <family val="2"/>
      </rPr>
      <t>values indicate a statistically significant association between this characteristic and antibiotic dispensations 
(p&lt;0.01).</t>
    </r>
  </si>
  <si>
    <t>p&lt;0.01</t>
  </si>
  <si>
    <t>Program: S:\asp\prog\RoxanaD\PredictiveFactors\InappropiateDrugDef2_Multilevel_06a.sas Date: 07JUN2020 12:55:38 User: roxanad Host: SAL-DA-1</t>
  </si>
  <si>
    <t>Age- and sex-adjusted odds ratios (average and 95% confidence intervals), excluding extended spectrum penicillins (J01CA) and β-lactamase-sensitive penicillins (J01CE), patient ages 0-14</t>
  </si>
  <si>
    <t>Age- and sex-adjusted odds ratios (average and 95% confidence intervals), excluding extended spectrum penicillins (J01CA) and β-lactamase-sensitive penicillins (J01CE), patient ages 15 and older</t>
  </si>
  <si>
    <t>Supplement Table X.X:  Predictors of Ambulatory Primary Care Physician Visits for Pharyngitis Among Children Resulting in Inappropriate Antibiotic Dispensations, 2014-2016</t>
  </si>
  <si>
    <t>Supplement Table X.X:  Predictors of Ambulatory Primary Care Physician Visits for Pharyngitis Among Adults Resulting in Inappropriate Antibiotic Dispensations, 2014-2016</t>
  </si>
  <si>
    <t>adults</t>
  </si>
  <si>
    <t>kids</t>
  </si>
  <si>
    <t>\\mchpe.cpe.umanitoba.ca\MCHP\Public\Shared Resources\Project\asp\Analyses\Obj2.4\InappropriateDrugPharyngitisTonsillitisStrep_Def2_Adults.xlsx</t>
  </si>
  <si>
    <t>\\mchpe.cpe.umanitoba.ca\MCHP\Public\Shared Resources\Project\asp\Analyses\Obj2.4\InappropriateDrugPharyngitisTonsillitisStrep_Def2_Kids.xlsx</t>
  </si>
  <si>
    <t>No Majority of Care Provider Identified</t>
  </si>
  <si>
    <t>1-4</t>
  </si>
  <si>
    <t>Number of children in the household (Ref: 1)</t>
  </si>
  <si>
    <t>In Care of Child and Family Services (Ref: 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</si>
</sst>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0.0"/>
    <numFmt numFmtId="165" formatCode="_-&quot;$&quot;* #,##0.0_-;\-&quot;$&quot;* #,##0.0_-;_-&quot;$&quot;* &quot;-&quot;?_-;_-@_-"/>
    <numFmt numFmtId="166" formatCode="0.0%"/>
    <numFmt numFmtId="167" formatCode="0.0000"/>
    <numFmt numFmtId="168" formatCode="0.000"/>
  </numFmts>
  <fonts count="3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1"/>
      <name val="Segoe UI"/>
      <family val="2"/>
    </font>
    <font>
      <sz val="8"/>
      <color theme="1"/>
      <name val="Segoe UI"/>
      <family val="2"/>
    </font>
    <font>
      <b/>
      <sz val="9"/>
      <color theme="1"/>
      <name val="Segoe UI"/>
      <family val="2"/>
    </font>
    <font>
      <sz val="9"/>
      <color theme="1" tint="0.14999847407452621"/>
      <name val="Segoe UI"/>
      <family val="2"/>
    </font>
    <font>
      <sz val="7"/>
      <color theme="1"/>
      <name val="Segoe UI"/>
      <family val="2"/>
    </font>
    <font>
      <b/>
      <sz val="15"/>
      <color theme="1"/>
      <name val="Wingdings 3"/>
      <family val="1"/>
      <charset val="2"/>
    </font>
    <font>
      <b/>
      <sz val="9"/>
      <color theme="0"/>
      <name val="Segoe UI"/>
      <family val="2"/>
    </font>
    <font>
      <b/>
      <sz val="9"/>
      <name val="Segoe UI"/>
      <family val="2"/>
    </font>
    <font>
      <b/>
      <sz val="11"/>
      <color theme="1"/>
      <name val="Calibri"/>
      <family val="2"/>
      <scheme val="minor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b/>
      <u/>
      <sz val="9"/>
      <color theme="1"/>
      <name val="Segoe UI"/>
      <family val="2"/>
    </font>
    <font>
      <b/>
      <u/>
      <sz val="10"/>
      <color theme="1"/>
      <name val="Arial"/>
      <family val="2"/>
    </font>
    <font>
      <b/>
      <sz val="10"/>
      <color rgb="FFFF0000"/>
      <name val="Arial"/>
      <family val="2"/>
    </font>
    <font>
      <u/>
      <sz val="10"/>
      <color theme="1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 style="thin">
        <color theme="7"/>
      </right>
      <top style="thin">
        <color theme="7"/>
      </top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theme="7"/>
      </top>
      <bottom/>
      <diagonal/>
    </border>
  </borders>
  <cellStyleXfs count="63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49" fontId="19" fillId="33" borderId="10" applyFill="0">
      <alignment horizontal="center" vertical="center"/>
    </xf>
    <xf numFmtId="3" fontId="19" fillId="33" borderId="10" applyFill="0">
      <alignment horizontal="right" vertical="center" indent="1"/>
    </xf>
    <xf numFmtId="164" fontId="19" fillId="33" borderId="10" applyFill="0">
      <alignment horizontal="right" vertical="center" indent="1"/>
    </xf>
    <xf numFmtId="2" fontId="19" fillId="33" borderId="10" applyFill="0">
      <alignment horizontal="right" vertical="center" indent="1"/>
    </xf>
    <xf numFmtId="42" fontId="22" fillId="33" borderId="10" applyFill="0">
      <alignment horizontal="right" vertical="center" indent="1"/>
    </xf>
    <xf numFmtId="165" fontId="19" fillId="33" borderId="10" applyFill="0">
      <alignment horizontal="right" vertical="center" indent="1"/>
    </xf>
    <xf numFmtId="44" fontId="19" fillId="33" borderId="10" applyFill="0">
      <alignment horizontal="right" vertical="center" indent="1"/>
    </xf>
    <xf numFmtId="9" fontId="19" fillId="33" borderId="10" applyFill="0">
      <alignment horizontal="right" vertical="center" indent="1"/>
    </xf>
    <xf numFmtId="166" fontId="19" fillId="33" borderId="10" applyFill="0">
      <alignment horizontal="right" vertical="center" indent="1"/>
    </xf>
    <xf numFmtId="10" fontId="19" fillId="33" borderId="10" applyFill="0">
      <alignment horizontal="right" vertical="center" indent="1"/>
    </xf>
    <xf numFmtId="0" fontId="23" fillId="33" borderId="0">
      <alignment horizontal="left" vertical="top"/>
    </xf>
    <xf numFmtId="0" fontId="24" fillId="33" borderId="10" applyFill="0">
      <alignment horizontal="center" vertical="center"/>
    </xf>
    <xf numFmtId="0" fontId="21" fillId="33" borderId="0">
      <alignment horizontal="center" vertical="center" wrapText="1"/>
    </xf>
    <xf numFmtId="0" fontId="25" fillId="34" borderId="11">
      <alignment horizontal="center" vertical="center" wrapText="1"/>
    </xf>
    <xf numFmtId="0" fontId="21" fillId="33" borderId="12" applyFill="0">
      <alignment horizontal="left" vertical="center" indent="1"/>
    </xf>
    <xf numFmtId="49" fontId="21" fillId="35" borderId="0">
      <alignment horizontal="left" vertical="center" indent="1"/>
    </xf>
    <xf numFmtId="49" fontId="20" fillId="33" borderId="0"/>
    <xf numFmtId="49" fontId="21" fillId="33" borderId="0">
      <alignment vertical="center" wrapText="1"/>
    </xf>
    <xf numFmtId="0" fontId="19" fillId="0" borderId="0"/>
    <xf numFmtId="0" fontId="1" fillId="0" borderId="0"/>
    <xf numFmtId="0" fontId="33" fillId="0" borderId="0" applyNumberFormat="0" applyFill="0" applyBorder="0" applyAlignment="0" applyProtection="0"/>
  </cellStyleXfs>
  <cellXfs count="86">
    <xf numFmtId="0" fontId="0" fillId="0" borderId="0" xfId="0"/>
    <xf numFmtId="0" fontId="25" fillId="34" borderId="15" xfId="55" applyBorder="1">
      <alignment horizontal="center" vertical="center" wrapText="1"/>
    </xf>
    <xf numFmtId="0" fontId="25" fillId="34" borderId="16" xfId="55" applyBorder="1">
      <alignment horizontal="center" vertical="center" wrapText="1"/>
    </xf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  <xf numFmtId="0" fontId="21" fillId="33" borderId="18" xfId="56" applyFill="1" applyBorder="1" applyAlignment="1">
      <alignment horizontal="left" vertical="center" wrapText="1" indent="2"/>
    </xf>
    <xf numFmtId="0" fontId="21" fillId="36" borderId="18" xfId="56" applyFill="1" applyBorder="1" applyAlignment="1">
      <alignment horizontal="left" vertical="center" wrapText="1" indent="2"/>
    </xf>
    <xf numFmtId="0" fontId="1" fillId="0" borderId="0" xfId="61"/>
    <xf numFmtId="49" fontId="21" fillId="35" borderId="13" xfId="57" applyBorder="1" applyAlignment="1">
      <alignment horizontal="left" vertical="center" indent="1"/>
    </xf>
    <xf numFmtId="0" fontId="21" fillId="33" borderId="18" xfId="56" applyFill="1" applyBorder="1" applyAlignment="1">
      <alignment horizontal="left" vertical="center" indent="2"/>
    </xf>
    <xf numFmtId="0" fontId="21" fillId="36" borderId="18" xfId="56" applyFill="1" applyBorder="1" applyAlignment="1">
      <alignment horizontal="left" vertical="center" wrapText="1" indent="3"/>
    </xf>
    <xf numFmtId="0" fontId="21" fillId="33" borderId="18" xfId="56" applyFill="1" applyBorder="1" applyAlignment="1">
      <alignment horizontal="left" vertical="center" wrapText="1" indent="3"/>
    </xf>
    <xf numFmtId="2" fontId="21" fillId="35" borderId="0" xfId="57" applyNumberFormat="1" applyBorder="1" applyAlignment="1">
      <alignment horizontal="left" vertical="center" indent="1"/>
    </xf>
    <xf numFmtId="0" fontId="21" fillId="36" borderId="18" xfId="56" applyFill="1" applyBorder="1" applyAlignment="1">
      <alignment horizontal="left" vertical="center" indent="2"/>
    </xf>
    <xf numFmtId="0" fontId="19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" fillId="0" borderId="0" xfId="61" applyAlignment="1">
      <alignment horizontal="left"/>
    </xf>
    <xf numFmtId="2" fontId="19" fillId="33" borderId="13" xfId="44" applyNumberFormat="1" applyFill="1" applyBorder="1" applyAlignment="1">
      <alignment horizontal="right" vertical="center" indent="1"/>
    </xf>
    <xf numFmtId="0" fontId="21" fillId="36" borderId="19" xfId="56" applyFill="1" applyBorder="1" applyAlignment="1">
      <alignment horizontal="left" vertical="center" wrapText="1" indent="3"/>
    </xf>
    <xf numFmtId="0" fontId="0" fillId="0" borderId="0" xfId="0" applyBorder="1"/>
    <xf numFmtId="0" fontId="0" fillId="0" borderId="23" xfId="0" applyBorder="1" applyAlignment="1">
      <alignment horizontal="left"/>
    </xf>
    <xf numFmtId="0" fontId="17" fillId="0" borderId="23" xfId="0" applyFont="1" applyBorder="1" applyAlignment="1">
      <alignment horizontal="left"/>
    </xf>
    <xf numFmtId="0" fontId="0" fillId="0" borderId="23" xfId="0" applyBorder="1" applyAlignment="1">
      <alignment horizontal="left" indent="2"/>
    </xf>
    <xf numFmtId="0" fontId="17" fillId="0" borderId="23" xfId="0" applyFont="1" applyBorder="1" applyAlignment="1"/>
    <xf numFmtId="167" fontId="0" fillId="0" borderId="0" xfId="0" applyNumberFormat="1" applyAlignment="1">
      <alignment vertical="center"/>
    </xf>
    <xf numFmtId="167" fontId="25" fillId="34" borderId="17" xfId="55" applyNumberFormat="1" applyBorder="1">
      <alignment horizontal="center" vertical="center" wrapText="1"/>
    </xf>
    <xf numFmtId="167" fontId="19" fillId="33" borderId="20" xfId="44" applyNumberFormat="1" applyFill="1" applyBorder="1" applyAlignment="1">
      <alignment horizontal="right" vertical="center" indent="1"/>
    </xf>
    <xf numFmtId="167" fontId="19" fillId="36" borderId="20" xfId="44" applyNumberFormat="1" applyFill="1" applyBorder="1" applyAlignment="1">
      <alignment horizontal="right" vertical="center" indent="1"/>
    </xf>
    <xf numFmtId="167" fontId="19" fillId="36" borderId="22" xfId="44" applyNumberFormat="1" applyFill="1" applyBorder="1" applyAlignment="1">
      <alignment horizontal="right" vertical="center" indent="1"/>
    </xf>
    <xf numFmtId="167" fontId="19" fillId="33" borderId="20" xfId="50" applyNumberFormat="1" applyFill="1" applyBorder="1" applyAlignment="1">
      <alignment horizontal="right" vertical="center" indent="1"/>
    </xf>
    <xf numFmtId="2" fontId="19" fillId="36" borderId="13" xfId="44" applyNumberFormat="1" applyFill="1" applyBorder="1" applyAlignment="1">
      <alignment horizontal="right" vertical="center" indent="3"/>
    </xf>
    <xf numFmtId="2" fontId="19" fillId="33" borderId="13" xfId="44" applyNumberFormat="1" applyFill="1" applyBorder="1" applyAlignment="1">
      <alignment horizontal="right" vertical="center" indent="3"/>
    </xf>
    <xf numFmtId="2" fontId="21" fillId="35" borderId="0" xfId="57" applyNumberFormat="1" applyBorder="1" applyAlignment="1">
      <alignment horizontal="right" vertical="center" indent="3"/>
    </xf>
    <xf numFmtId="2" fontId="19" fillId="33" borderId="13" xfId="50" applyNumberFormat="1" applyFill="1" applyBorder="1" applyAlignment="1">
      <alignment horizontal="right" vertical="center" indent="3"/>
    </xf>
    <xf numFmtId="2" fontId="19" fillId="36" borderId="21" xfId="44" applyNumberFormat="1" applyFill="1" applyBorder="1" applyAlignment="1">
      <alignment horizontal="right" vertical="center" indent="3"/>
    </xf>
    <xf numFmtId="0" fontId="21" fillId="36" borderId="18" xfId="56" quotePrefix="1" applyFill="1" applyBorder="1" applyAlignment="1">
      <alignment horizontal="left" vertical="center" wrapText="1" indent="3"/>
    </xf>
    <xf numFmtId="0" fontId="21" fillId="33" borderId="18" xfId="56" quotePrefix="1" applyFill="1" applyBorder="1" applyAlignment="1">
      <alignment horizontal="left" vertical="center" wrapText="1" indent="3"/>
    </xf>
    <xf numFmtId="0" fontId="0" fillId="0" borderId="0" xfId="0" applyBorder="1" applyAlignment="1">
      <alignment horizontal="left"/>
    </xf>
    <xf numFmtId="0" fontId="19" fillId="0" borderId="0" xfId="56" applyFont="1" applyFill="1" applyBorder="1" applyAlignment="1">
      <alignment horizontal="left" vertical="center" wrapText="1" indent="1"/>
    </xf>
    <xf numFmtId="0" fontId="19" fillId="0" borderId="0" xfId="56" applyFont="1" applyFill="1" applyBorder="1" applyAlignment="1">
      <alignment horizontal="left" vertical="center" wrapText="1" indent="2"/>
    </xf>
    <xf numFmtId="0" fontId="19" fillId="0" borderId="0" xfId="56" quotePrefix="1" applyFont="1" applyFill="1" applyBorder="1" applyAlignment="1">
      <alignment horizontal="left" vertical="center" wrapText="1" indent="2"/>
    </xf>
    <xf numFmtId="0" fontId="19" fillId="0" borderId="0" xfId="56" applyFont="1" applyFill="1" applyBorder="1" applyAlignment="1">
      <alignment horizontal="left" vertical="center" indent="1"/>
    </xf>
    <xf numFmtId="49" fontId="21" fillId="0" borderId="0" xfId="57" applyFont="1" applyFill="1" applyBorder="1" applyAlignment="1">
      <alignment horizontal="left" vertical="center"/>
    </xf>
    <xf numFmtId="167" fontId="21" fillId="35" borderId="14" xfId="57" applyNumberFormat="1" applyBorder="1" applyAlignment="1">
      <alignment horizontal="left" vertical="center" indent="1"/>
    </xf>
    <xf numFmtId="167" fontId="21" fillId="35" borderId="14" xfId="57" applyNumberFormat="1" applyBorder="1" applyAlignment="1">
      <alignment horizontal="right" vertical="center" inden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19" fillId="0" borderId="0" xfId="56" applyFont="1" applyFill="1" applyBorder="1" applyAlignment="1">
      <alignment horizontal="center" vertical="center" wrapText="1"/>
    </xf>
    <xf numFmtId="0" fontId="21" fillId="0" borderId="0" xfId="56" applyFont="1" applyFill="1" applyBorder="1" applyAlignment="1">
      <alignment horizontal="left" vertical="center"/>
    </xf>
    <xf numFmtId="1" fontId="21" fillId="0" borderId="0" xfId="57" applyNumberFormat="1" applyFont="1" applyFill="1" applyBorder="1" applyAlignment="1">
      <alignment horizontal="center" vertical="center"/>
    </xf>
    <xf numFmtId="168" fontId="0" fillId="37" borderId="0" xfId="0" applyNumberFormat="1" applyFill="1"/>
    <xf numFmtId="168" fontId="0" fillId="0" borderId="0" xfId="0" applyNumberFormat="1"/>
    <xf numFmtId="1" fontId="19" fillId="0" borderId="0" xfId="56" applyNumberFormat="1" applyFont="1" applyFill="1" applyBorder="1" applyAlignment="1">
      <alignment horizontal="center" vertical="center" wrapText="1"/>
    </xf>
    <xf numFmtId="1" fontId="0" fillId="0" borderId="0" xfId="0" applyNumberFormat="1" applyBorder="1" applyAlignment="1">
      <alignment horizontal="center"/>
    </xf>
    <xf numFmtId="0" fontId="21" fillId="0" borderId="0" xfId="0" applyFont="1" applyBorder="1"/>
    <xf numFmtId="0" fontId="0" fillId="38" borderId="0" xfId="0" applyFill="1" applyBorder="1" applyAlignment="1">
      <alignment horizontal="left"/>
    </xf>
    <xf numFmtId="0" fontId="0" fillId="38" borderId="0" xfId="0" applyFill="1" applyAlignment="1">
      <alignment horizontal="center"/>
    </xf>
    <xf numFmtId="0" fontId="0" fillId="38" borderId="0" xfId="0" applyFill="1" applyBorder="1" applyAlignment="1">
      <alignment horizontal="center"/>
    </xf>
    <xf numFmtId="168" fontId="0" fillId="38" borderId="0" xfId="0" applyNumberFormat="1" applyFill="1"/>
    <xf numFmtId="0" fontId="0" fillId="38" borderId="0" xfId="0" applyFill="1"/>
    <xf numFmtId="0" fontId="0" fillId="38" borderId="23" xfId="0" applyFill="1" applyBorder="1" applyAlignment="1">
      <alignment horizontal="left"/>
    </xf>
    <xf numFmtId="49" fontId="19" fillId="38" borderId="0" xfId="57" applyFont="1" applyFill="1" applyBorder="1" applyAlignment="1">
      <alignment horizontal="left" vertical="center"/>
    </xf>
    <xf numFmtId="168" fontId="0" fillId="38" borderId="0" xfId="0" applyNumberFormat="1" applyFill="1" applyBorder="1" applyAlignment="1">
      <alignment horizontal="left"/>
    </xf>
    <xf numFmtId="0" fontId="30" fillId="0" borderId="0" xfId="56" applyFont="1" applyFill="1" applyBorder="1" applyAlignment="1">
      <alignment horizontal="left" vertical="center"/>
    </xf>
    <xf numFmtId="0" fontId="19" fillId="0" borderId="0" xfId="56" applyFont="1" applyFill="1" applyBorder="1" applyAlignment="1">
      <alignment horizontal="left" vertical="center" indent="2"/>
    </xf>
    <xf numFmtId="0" fontId="17" fillId="0" borderId="0" xfId="0" applyFont="1" applyBorder="1" applyAlignment="1">
      <alignment horizontal="left"/>
    </xf>
    <xf numFmtId="0" fontId="0" fillId="0" borderId="0" xfId="0" applyBorder="1" applyAlignment="1">
      <alignment horizontal="left" indent="2"/>
    </xf>
    <xf numFmtId="0" fontId="0" fillId="0" borderId="0" xfId="0" applyFont="1" applyBorder="1" applyAlignment="1">
      <alignment horizontal="left" indent="2"/>
    </xf>
    <xf numFmtId="0" fontId="31" fillId="0" borderId="0" xfId="0" applyFont="1" applyBorder="1" applyAlignment="1">
      <alignment horizontal="left"/>
    </xf>
    <xf numFmtId="0" fontId="31" fillId="0" borderId="0" xfId="0" applyFont="1" applyBorder="1" applyAlignment="1"/>
    <xf numFmtId="0" fontId="0" fillId="33" borderId="0" xfId="0" applyFill="1" applyAlignment="1">
      <alignment vertical="center"/>
    </xf>
    <xf numFmtId="2" fontId="0" fillId="33" borderId="0" xfId="0" applyNumberFormat="1" applyFill="1" applyAlignment="1">
      <alignment vertical="center"/>
    </xf>
    <xf numFmtId="167" fontId="0" fillId="33" borderId="0" xfId="0" applyNumberFormat="1" applyFill="1" applyAlignment="1">
      <alignment vertical="center"/>
    </xf>
    <xf numFmtId="0" fontId="32" fillId="0" borderId="0" xfId="0" applyFont="1" applyFill="1" applyAlignment="1">
      <alignment vertical="center"/>
    </xf>
    <xf numFmtId="14" fontId="0" fillId="0" borderId="0" xfId="0" applyNumberFormat="1"/>
    <xf numFmtId="0" fontId="33" fillId="0" borderId="0" xfId="62"/>
    <xf numFmtId="0" fontId="1" fillId="0" borderId="0" xfId="61"/>
    <xf numFmtId="16" fontId="1" fillId="0" borderId="0" xfId="61" applyNumberFormat="1"/>
    <xf numFmtId="0" fontId="27" fillId="0" borderId="0" xfId="61" applyFont="1"/>
    <xf numFmtId="0" fontId="1" fillId="0" borderId="0" xfId="61" applyFont="1"/>
    <xf numFmtId="0" fontId="1" fillId="0" borderId="0" xfId="61"/>
    <xf numFmtId="16" fontId="1" fillId="0" borderId="0" xfId="61" applyNumberFormat="1"/>
    <xf numFmtId="0" fontId="27" fillId="0" borderId="0" xfId="61" applyFont="1"/>
    <xf numFmtId="0" fontId="26" fillId="33" borderId="0" xfId="0" applyFont="1" applyFill="1" applyAlignment="1">
      <alignment horizontal="left" vertical="center" wrapText="1"/>
    </xf>
    <xf numFmtId="0" fontId="19" fillId="33" borderId="0" xfId="0" applyFont="1" applyFill="1" applyAlignment="1">
      <alignment horizontal="left" vertical="top" wrapText="1"/>
    </xf>
    <xf numFmtId="0" fontId="28" fillId="33" borderId="24" xfId="0" applyFont="1" applyFill="1" applyBorder="1" applyAlignment="1">
      <alignment horizontal="left" vertical="center" wrapText="1" indent="1"/>
    </xf>
  </cellXfs>
  <cellStyles count="6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2" xr:uid="{00000000-0005-0000-0000-00001B000000}"/>
    <cellStyle name="Data#-0 Decimals" xfId="43" xr:uid="{00000000-0005-0000-0000-00001C000000}"/>
    <cellStyle name="Data#-1 Decimal" xfId="44" xr:uid="{00000000-0005-0000-0000-00001D000000}"/>
    <cellStyle name="Data#-2 Decimals" xfId="45" xr:uid="{00000000-0005-0000-0000-00001E000000}"/>
    <cellStyle name="Data$-0 Decimal" xfId="46" xr:uid="{00000000-0005-0000-0000-00001F000000}"/>
    <cellStyle name="Data$-1 Decimal" xfId="47" xr:uid="{00000000-0005-0000-0000-000020000000}"/>
    <cellStyle name="Data$-2 Decimals" xfId="48" xr:uid="{00000000-0005-0000-0000-000021000000}"/>
    <cellStyle name="Data%-0 Decimal" xfId="49" xr:uid="{00000000-0005-0000-0000-000022000000}"/>
    <cellStyle name="Data%-1 Decimal" xfId="50" xr:uid="{00000000-0005-0000-0000-000023000000}"/>
    <cellStyle name="Data%-2 Decimals" xfId="51" xr:uid="{00000000-0005-0000-0000-000024000000}"/>
    <cellStyle name="Explanatory Text" xfId="16" builtinId="53" customBuiltin="1"/>
    <cellStyle name="Footnote" xfId="52" xr:uid="{00000000-0005-0000-0000-000026000000}"/>
    <cellStyle name="Good" xfId="6" builtinId="26" customBuiltin="1"/>
    <cellStyle name="h i" xfId="53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62" builtinId="8"/>
    <cellStyle name="Input" xfId="9" builtinId="20" customBuiltin="1"/>
    <cellStyle name="Line Break" xfId="54" xr:uid="{00000000-0005-0000-0000-00002F000000}"/>
    <cellStyle name="Linked Cell" xfId="12" builtinId="24" customBuiltin="1"/>
    <cellStyle name="Main heading X" xfId="55" xr:uid="{00000000-0005-0000-0000-000031000000}"/>
    <cellStyle name="Main heading Y" xfId="56" xr:uid="{00000000-0005-0000-0000-000032000000}"/>
    <cellStyle name="Neutral" xfId="8" builtinId="28" customBuiltin="1"/>
    <cellStyle name="Normal" xfId="0" builtinId="0"/>
    <cellStyle name="Normal 2" xfId="60" xr:uid="{00000000-0005-0000-0000-000035000000}"/>
    <cellStyle name="Normal 3" xfId="61" xr:uid="{00000000-0005-0000-0000-000036000000}"/>
    <cellStyle name="Note" xfId="15" builtinId="10" customBuiltin="1"/>
    <cellStyle name="Output" xfId="10" builtinId="21" customBuiltin="1"/>
    <cellStyle name="Sub heading Y" xfId="57" xr:uid="{00000000-0005-0000-0000-000039000000}"/>
    <cellStyle name="Subtitle" xfId="58" xr:uid="{00000000-0005-0000-0000-00003A000000}"/>
    <cellStyle name="Table title" xfId="59" xr:uid="{00000000-0005-0000-0000-00003B000000}"/>
    <cellStyle name="Title" xfId="1" builtinId="15" customBuiltin="1"/>
    <cellStyle name="Total" xfId="17" builtinId="25" customBuiltin="1"/>
    <cellStyle name="Warning Text" xfId="14" builtinId="11" customBuiltin="1"/>
  </cellStyles>
  <dxfs count="8">
    <dxf>
      <font>
        <b/>
        <i val="0"/>
      </font>
    </dxf>
    <dxf>
      <font>
        <b/>
        <i val="0"/>
      </font>
    </dxf>
    <dxf>
      <fill>
        <patternFill>
          <bgColor theme="3"/>
        </patternFill>
      </fill>
    </dxf>
    <dxf>
      <fill>
        <patternFill>
          <bgColor theme="0"/>
        </patternFill>
      </fill>
    </dxf>
    <dxf>
      <fill>
        <patternFill>
          <bgColor theme="3"/>
        </patternFill>
      </fill>
    </dxf>
    <dxf>
      <fill>
        <patternFill>
          <bgColor theme="0"/>
        </patternFill>
      </fill>
    </dxf>
    <dxf>
      <fill>
        <patternFill>
          <bgColor theme="3"/>
        </patternFill>
      </fill>
    </dxf>
    <dxf>
      <fill>
        <patternFill>
          <bgColor theme="0"/>
        </patternFill>
      </fill>
    </dxf>
  </dxfs>
  <tableStyles count="3" defaultTableStyle="TableStyleMedium2" defaultPivotStyle="PivotStyleLight16">
    <tableStyle name="ALT- shading" table="0" count="2" xr9:uid="{00000000-0011-0000-FFFF-FFFF00000000}">
      <tableStyleElement type="firstRowStripe" dxfId="7"/>
      <tableStyleElement type="secondRowStripe" dxfId="6"/>
    </tableStyle>
    <tableStyle name="ALT-shading" table="0" count="2" xr9:uid="{00000000-0011-0000-FFFF-FFFF01000000}">
      <tableStyleElement type="firstColumnStripe" dxfId="5"/>
      <tableStyleElement type="secondColumnStripe" dxfId="4"/>
    </tableStyle>
    <tableStyle name="ALT-shading1" pivot="0" count="2" xr9:uid="{00000000-0011-0000-FFFF-FFFF02000000}">
      <tableStyleElement type="firstRowStripe" dxfId="3"/>
      <tableStyleElement type="secondRowStripe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5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styles" Target="styles.xml"/><Relationship Id="rId5" Type="http://schemas.openxmlformats.org/officeDocument/2006/relationships/chartsheet" Target="chartsheets/sheet2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chartsheet" Target="chartsheets/sheet1.xml"/><Relationship Id="rId9" Type="http://schemas.openxmlformats.org/officeDocument/2006/relationships/worksheet" Target="worksheets/sheet7.xml"/><Relationship Id="rId1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6735747717633952"/>
          <c:y val="8.0700612423447074E-2"/>
          <c:w val="0.50201852571119199"/>
          <c:h val="0.84128300481286844"/>
        </c:manualLayout>
      </c:layout>
      <c:scatterChart>
        <c:scatterStyle val="lineMarker"/>
        <c:varyColors val="0"/>
        <c:ser>
          <c:idx val="0"/>
          <c:order val="0"/>
          <c:tx>
            <c:v>Odds Ratio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fig_data!$S$4:$S$35</c:f>
                <c:numCache>
                  <c:formatCode>General</c:formatCode>
                  <c:ptCount val="32"/>
                  <c:pt idx="2">
                    <c:v>9.1530000000000111E-2</c:v>
                  </c:pt>
                  <c:pt idx="4">
                    <c:v>3.2590000000000008E-2</c:v>
                  </c:pt>
                  <c:pt idx="5">
                    <c:v>1.6729999999999912E-2</c:v>
                  </c:pt>
                  <c:pt idx="7">
                    <c:v>5.04E-2</c:v>
                  </c:pt>
                  <c:pt idx="8">
                    <c:v>0.11907000000000001</c:v>
                  </c:pt>
                  <c:pt idx="9">
                    <c:v>0.18984999999999985</c:v>
                  </c:pt>
                  <c:pt idx="11">
                    <c:v>7.0479999999999876E-2</c:v>
                  </c:pt>
                  <c:pt idx="13">
                    <c:v>0.17267999999999994</c:v>
                  </c:pt>
                  <c:pt idx="15">
                    <c:v>0.12230000000000008</c:v>
                  </c:pt>
                  <c:pt idx="16">
                    <c:v>0.24903999999999993</c:v>
                  </c:pt>
                  <c:pt idx="17">
                    <c:v>0.22134999999999994</c:v>
                  </c:pt>
                  <c:pt idx="18">
                    <c:v>0.34445000000000014</c:v>
                  </c:pt>
                  <c:pt idx="20">
                    <c:v>0.24975999999999998</c:v>
                  </c:pt>
                  <c:pt idx="22">
                    <c:v>0.17464999999999997</c:v>
                  </c:pt>
                  <c:pt idx="24">
                    <c:v>0.24537000000000009</c:v>
                  </c:pt>
                  <c:pt idx="26">
                    <c:v>4.493999999999998E-2</c:v>
                  </c:pt>
                  <c:pt idx="27">
                    <c:v>4.3080000000000007E-2</c:v>
                  </c:pt>
                  <c:pt idx="28">
                    <c:v>0.14009000000000005</c:v>
                  </c:pt>
                  <c:pt idx="31">
                    <c:v>3.0770000000000075E-2</c:v>
                  </c:pt>
                </c:numCache>
              </c:numRef>
            </c:plus>
            <c:minus>
              <c:numRef>
                <c:f>fig_data!$R$4:$R$35</c:f>
                <c:numCache>
                  <c:formatCode>General</c:formatCode>
                  <c:ptCount val="32"/>
                  <c:pt idx="2">
                    <c:v>8.4939999999999793E-2</c:v>
                  </c:pt>
                  <c:pt idx="4">
                    <c:v>3.1560000000000032E-2</c:v>
                  </c:pt>
                  <c:pt idx="5">
                    <c:v>1.644000000000001E-2</c:v>
                  </c:pt>
                  <c:pt idx="7">
                    <c:v>4.8319999999999919E-2</c:v>
                  </c:pt>
                  <c:pt idx="8">
                    <c:v>0.10935000000000006</c:v>
                  </c:pt>
                  <c:pt idx="9">
                    <c:v>0.16761000000000004</c:v>
                  </c:pt>
                  <c:pt idx="11">
                    <c:v>6.6000000000000059E-2</c:v>
                  </c:pt>
                  <c:pt idx="13">
                    <c:v>0.14795000000000003</c:v>
                  </c:pt>
                  <c:pt idx="15">
                    <c:v>0.10490999999999995</c:v>
                  </c:pt>
                  <c:pt idx="16">
                    <c:v>0.21259000000000006</c:v>
                  </c:pt>
                  <c:pt idx="17">
                    <c:v>0.18694000000000011</c:v>
                  </c:pt>
                  <c:pt idx="18">
                    <c:v>0.26206999999999991</c:v>
                  </c:pt>
                  <c:pt idx="20">
                    <c:v>0.20550000000000002</c:v>
                  </c:pt>
                  <c:pt idx="22">
                    <c:v>0.14793999999999996</c:v>
                  </c:pt>
                  <c:pt idx="24">
                    <c:v>0.21077999999999997</c:v>
                  </c:pt>
                  <c:pt idx="26">
                    <c:v>4.3239999999999945E-2</c:v>
                  </c:pt>
                  <c:pt idx="27">
                    <c:v>4.0729999999999933E-2</c:v>
                  </c:pt>
                  <c:pt idx="28">
                    <c:v>0.12580999999999998</c:v>
                  </c:pt>
                  <c:pt idx="31">
                    <c:v>2.9829999999999912E-2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fig_data!$Q$4:$Q$35</c:f>
              <c:numCache>
                <c:formatCode>0.000</c:formatCode>
                <c:ptCount val="32"/>
                <c:pt idx="2">
                  <c:v>1.1819599999999999</c:v>
                </c:pt>
                <c:pt idx="4">
                  <c:v>0.99175000000000002</c:v>
                </c:pt>
                <c:pt idx="5">
                  <c:v>0.93088000000000004</c:v>
                </c:pt>
                <c:pt idx="7">
                  <c:v>1.1697599999999999</c:v>
                </c:pt>
                <c:pt idx="8">
                  <c:v>1.3408</c:v>
                </c:pt>
                <c:pt idx="9">
                  <c:v>1.4308700000000001</c:v>
                </c:pt>
                <c:pt idx="11">
                  <c:v>1.03695</c:v>
                </c:pt>
                <c:pt idx="13">
                  <c:v>1.03281</c:v>
                </c:pt>
                <c:pt idx="15">
                  <c:v>0.73768999999999996</c:v>
                </c:pt>
                <c:pt idx="16">
                  <c:v>1.4521500000000001</c:v>
                </c:pt>
                <c:pt idx="17">
                  <c:v>1.20204</c:v>
                </c:pt>
                <c:pt idx="18">
                  <c:v>1.0956999999999999</c:v>
                </c:pt>
                <c:pt idx="20">
                  <c:v>1.1596500000000001</c:v>
                </c:pt>
                <c:pt idx="22">
                  <c:v>0.96731999999999996</c:v>
                </c:pt>
                <c:pt idx="24">
                  <c:v>1.4955499999999999</c:v>
                </c:pt>
                <c:pt idx="26">
                  <c:v>1.13992</c:v>
                </c:pt>
                <c:pt idx="27">
                  <c:v>0.74900999999999995</c:v>
                </c:pt>
                <c:pt idx="28">
                  <c:v>1.2347900000000001</c:v>
                </c:pt>
                <c:pt idx="31">
                  <c:v>0.97346999999999995</c:v>
                </c:pt>
              </c:numCache>
            </c:numRef>
          </c:xVal>
          <c:yVal>
            <c:numRef>
              <c:f>fig_data!$P$4:$P$35</c:f>
              <c:numCache>
                <c:formatCode>0</c:formatCode>
                <c:ptCount val="32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9</c:v>
                </c:pt>
                <c:pt idx="4">
                  <c:v>11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23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36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44</c:v>
                </c:pt>
                <c:pt idx="19">
                  <c:v>47</c:v>
                </c:pt>
                <c:pt idx="20">
                  <c:v>49</c:v>
                </c:pt>
                <c:pt idx="21">
                  <c:v>52</c:v>
                </c:pt>
                <c:pt idx="22">
                  <c:v>54</c:v>
                </c:pt>
                <c:pt idx="23">
                  <c:v>57</c:v>
                </c:pt>
                <c:pt idx="24">
                  <c:v>59</c:v>
                </c:pt>
                <c:pt idx="25">
                  <c:v>62</c:v>
                </c:pt>
                <c:pt idx="26">
                  <c:v>64</c:v>
                </c:pt>
                <c:pt idx="27">
                  <c:v>66</c:v>
                </c:pt>
                <c:pt idx="28">
                  <c:v>69</c:v>
                </c:pt>
                <c:pt idx="29">
                  <c:v>72</c:v>
                </c:pt>
                <c:pt idx="30">
                  <c:v>74</c:v>
                </c:pt>
                <c:pt idx="31">
                  <c:v>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49-43BF-B30A-5A2B20B3F712}"/>
            </c:ext>
          </c:extLst>
        </c:ser>
        <c:ser>
          <c:idx val="18"/>
          <c:order val="1"/>
          <c:tx>
            <c:v>Vertical odds threshold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fig_data!$O$37:$O$38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fig_data!$P$37:$P$38</c:f>
              <c:numCache>
                <c:formatCode>0</c:formatCode>
                <c:ptCount val="2"/>
                <c:pt idx="0" formatCode="General">
                  <c:v>0</c:v>
                </c:pt>
                <c:pt idx="1">
                  <c:v>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349-43BF-B30A-5A2B20B3F712}"/>
            </c:ext>
          </c:extLst>
        </c:ser>
        <c:ser>
          <c:idx val="19"/>
          <c:order val="2"/>
          <c:tx>
            <c:strRef>
              <c:f>fig_data!$N$4</c:f>
              <c:strCache>
                <c:ptCount val="1"/>
                <c:pt idx="0">
                  <c:v>Patient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fig_data!$P$4</c:f>
              <c:numCache>
                <c:formatCode>0</c:formatCode>
                <c:ptCount val="1"/>
                <c:pt idx="0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349-43BF-B30A-5A2B20B3F712}"/>
            </c:ext>
          </c:extLst>
        </c:ser>
        <c:ser>
          <c:idx val="1"/>
          <c:order val="3"/>
          <c:tx>
            <c:strRef>
              <c:f>fig_data!$N$5</c:f>
              <c:strCache>
                <c:ptCount val="1"/>
                <c:pt idx="0">
                  <c:v>Age Group (Ref: 15-64 Years)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fig_data!$P$5</c:f>
              <c:numCache>
                <c:formatCode>0</c:formatCode>
                <c:ptCount val="1"/>
                <c:pt idx="0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349-43BF-B30A-5A2B20B3F712}"/>
            </c:ext>
          </c:extLst>
        </c:ser>
        <c:ser>
          <c:idx val="2"/>
          <c:order val="4"/>
          <c:tx>
            <c:strRef>
              <c:f>fig_data!$N$6</c:f>
              <c:strCache>
                <c:ptCount val="1"/>
                <c:pt idx="0">
                  <c:v>65 and Older*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fig_data!$P$6</c:f>
              <c:numCache>
                <c:formatCode>0</c:formatCode>
                <c:ptCount val="1"/>
                <c:pt idx="0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349-43BF-B30A-5A2B20B3F712}"/>
            </c:ext>
          </c:extLst>
        </c:ser>
        <c:ser>
          <c:idx val="3"/>
          <c:order val="5"/>
          <c:tx>
            <c:strRef>
              <c:f>fig_data!$N$7</c:f>
              <c:strCache>
                <c:ptCount val="1"/>
                <c:pt idx="0">
                  <c:v>Sex (Ref: Female)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fig_data!$P$7</c:f>
              <c:numCache>
                <c:formatCode>0</c:formatCode>
                <c:ptCount val="1"/>
                <c:pt idx="0">
                  <c:v>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349-43BF-B30A-5A2B20B3F712}"/>
            </c:ext>
          </c:extLst>
        </c:ser>
        <c:ser>
          <c:idx val="4"/>
          <c:order val="6"/>
          <c:tx>
            <c:strRef>
              <c:f>fig_data!$N$8</c:f>
              <c:strCache>
                <c:ptCount val="1"/>
                <c:pt idx="0">
                  <c:v>Male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fig_data!$P$8</c:f>
              <c:numCache>
                <c:formatCode>0</c:formatCode>
                <c:ptCount val="1"/>
                <c:pt idx="0">
                  <c:v>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349-43BF-B30A-5A2B20B3F712}"/>
            </c:ext>
          </c:extLst>
        </c:ser>
        <c:ser>
          <c:idx val="5"/>
          <c:order val="7"/>
          <c:tx>
            <c:strRef>
              <c:f>fig_data!$N$9</c:f>
              <c:strCache>
                <c:ptCount val="1"/>
                <c:pt idx="0">
                  <c:v>Average Socioeconomic Factor Index (SEFI-2)*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fig_data!$P$9</c:f>
              <c:numCache>
                <c:formatCode>0</c:formatCode>
                <c:ptCount val="1"/>
                <c:pt idx="0">
                  <c:v>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349-43BF-B30A-5A2B20B3F712}"/>
            </c:ext>
          </c:extLst>
        </c:ser>
        <c:ser>
          <c:idx val="6"/>
          <c:order val="8"/>
          <c:tx>
            <c:strRef>
              <c:f>fig_data!$N$10</c:f>
              <c:strCache>
                <c:ptCount val="1"/>
                <c:pt idx="0">
                  <c:v>Charlson Comorbidity Index Score (Ref: 0)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fig_data!$P$10</c:f>
              <c:numCache>
                <c:formatCode>0</c:formatCode>
                <c:ptCount val="1"/>
                <c:pt idx="0">
                  <c:v>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349-43BF-B30A-5A2B20B3F712}"/>
            </c:ext>
          </c:extLst>
        </c:ser>
        <c:ser>
          <c:idx val="7"/>
          <c:order val="9"/>
          <c:tx>
            <c:strRef>
              <c:f>fig_data!$N$11</c:f>
              <c:strCache>
                <c:ptCount val="1"/>
                <c:pt idx="0">
                  <c:v>1*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noAutofit/>
                </a:bodyPr>
                <a:lstStyle/>
                <a:p>
                  <a:pPr algn="r">
                    <a:defRPr b="0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B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fig_data!$P$11</c:f>
              <c:numCache>
                <c:formatCode>0</c:formatCode>
                <c:ptCount val="1"/>
                <c:pt idx="0">
                  <c:v>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A349-43BF-B30A-5A2B20B3F712}"/>
            </c:ext>
          </c:extLst>
        </c:ser>
        <c:ser>
          <c:idx val="8"/>
          <c:order val="10"/>
          <c:tx>
            <c:strRef>
              <c:f>fig_data!$N$12</c:f>
              <c:strCache>
                <c:ptCount val="1"/>
                <c:pt idx="0">
                  <c:v>2*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noAutofit/>
                </a:bodyPr>
                <a:lstStyle/>
                <a:p>
                  <a:pPr algn="r">
                    <a:defRPr b="0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D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fig_data!$P$12</c:f>
              <c:numCache>
                <c:formatCode>0</c:formatCode>
                <c:ptCount val="1"/>
                <c:pt idx="0">
                  <c:v>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A349-43BF-B30A-5A2B20B3F712}"/>
            </c:ext>
          </c:extLst>
        </c:ser>
        <c:ser>
          <c:idx val="9"/>
          <c:order val="11"/>
          <c:tx>
            <c:strRef>
              <c:f>fig_data!$N$13</c:f>
              <c:strCache>
                <c:ptCount val="1"/>
                <c:pt idx="0">
                  <c:v>3 or Higher*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fig_data!$P$13</c:f>
              <c:numCache>
                <c:formatCode>0</c:formatCode>
                <c:ptCount val="1"/>
                <c:pt idx="0">
                  <c:v>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A349-43BF-B30A-5A2B20B3F712}"/>
            </c:ext>
          </c:extLst>
        </c:ser>
        <c:ser>
          <c:idx val="10"/>
          <c:order val="12"/>
          <c:tx>
            <c:strRef>
              <c:f>fig_data!$N$14</c:f>
              <c:strCache>
                <c:ptCount val="1"/>
                <c:pt idx="0">
                  <c:v>Physician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 u="sng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fig_data!$P$14</c:f>
              <c:numCache>
                <c:formatCode>0</c:formatCode>
                <c:ptCount val="1"/>
                <c:pt idx="0">
                  <c:v>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A349-43BF-B30A-5A2B20B3F712}"/>
            </c:ext>
          </c:extLst>
        </c:ser>
        <c:ser>
          <c:idx val="11"/>
          <c:order val="13"/>
          <c:tx>
            <c:strRef>
              <c:f>fig_data!$N$15</c:f>
              <c:strCache>
                <c:ptCount val="1"/>
                <c:pt idx="0">
                  <c:v>Average Age (Years)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fig_data!$P$15</c:f>
              <c:numCache>
                <c:formatCode>0</c:formatCode>
                <c:ptCount val="1"/>
                <c:pt idx="0">
                  <c:v>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A349-43BF-B30A-5A2B20B3F712}"/>
            </c:ext>
          </c:extLst>
        </c:ser>
        <c:ser>
          <c:idx val="12"/>
          <c:order val="14"/>
          <c:tx>
            <c:strRef>
              <c:f>fig_data!$N$16</c:f>
              <c:strCache>
                <c:ptCount val="1"/>
                <c:pt idx="0">
                  <c:v>Sex (Ref: Female)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fig_data!$P$16</c:f>
              <c:numCache>
                <c:formatCode>0</c:formatCode>
                <c:ptCount val="1"/>
                <c:pt idx="0">
                  <c:v>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A349-43BF-B30A-5A2B20B3F712}"/>
            </c:ext>
          </c:extLst>
        </c:ser>
        <c:ser>
          <c:idx val="13"/>
          <c:order val="15"/>
          <c:tx>
            <c:strRef>
              <c:f>fig_data!$N$17</c:f>
              <c:strCache>
                <c:ptCount val="1"/>
                <c:pt idx="0">
                  <c:v>Male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fig_data!$P$17</c:f>
              <c:numCache>
                <c:formatCode>0</c:formatCode>
                <c:ptCount val="1"/>
                <c:pt idx="0">
                  <c:v>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A349-43BF-B30A-5A2B20B3F712}"/>
            </c:ext>
          </c:extLst>
        </c:ser>
        <c:ser>
          <c:idx val="14"/>
          <c:order val="16"/>
          <c:tx>
            <c:strRef>
              <c:f>fig_data!$N$18</c:f>
              <c:strCache>
                <c:ptCount val="1"/>
                <c:pt idx="0">
                  <c:v>Location (Ref: Winnipeg RHA)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fig_data!$P$18</c:f>
              <c:numCache>
                <c:formatCode>0</c:formatCode>
                <c:ptCount val="1"/>
                <c:pt idx="0">
                  <c:v>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A349-43BF-B30A-5A2B20B3F712}"/>
            </c:ext>
          </c:extLst>
        </c:ser>
        <c:ser>
          <c:idx val="15"/>
          <c:order val="17"/>
          <c:tx>
            <c:strRef>
              <c:f>fig_data!$N$19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fig_data!$P$19</c:f>
              <c:numCache>
                <c:formatCode>0</c:formatCode>
                <c:ptCount val="1"/>
                <c:pt idx="0">
                  <c:v>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A349-43BF-B30A-5A2B20B3F712}"/>
            </c:ext>
          </c:extLst>
        </c:ser>
        <c:ser>
          <c:idx val="16"/>
          <c:order val="18"/>
          <c:tx>
            <c:strRef>
              <c:f>fig_data!$N$20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fig_data!$P$20</c:f>
              <c:numCache>
                <c:formatCode>0</c:formatCode>
                <c:ptCount val="1"/>
                <c:pt idx="0">
                  <c:v>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A349-43BF-B30A-5A2B20B3F712}"/>
            </c:ext>
          </c:extLst>
        </c:ser>
        <c:ser>
          <c:idx val="17"/>
          <c:order val="19"/>
          <c:tx>
            <c:strRef>
              <c:f>fig_data!$N$21</c:f>
              <c:strCache>
                <c:ptCount val="1"/>
                <c:pt idx="0">
                  <c:v>Interlake-Eastern RHA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fig_data!$P$21</c:f>
              <c:numCache>
                <c:formatCode>0</c:formatCode>
                <c:ptCount val="1"/>
                <c:pt idx="0">
                  <c:v>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A349-43BF-B30A-5A2B20B3F712}"/>
            </c:ext>
          </c:extLst>
        </c:ser>
        <c:ser>
          <c:idx val="20"/>
          <c:order val="20"/>
          <c:tx>
            <c:strRef>
              <c:f>fig_data!$N$22</c:f>
              <c:strCache>
                <c:ptCount val="1"/>
                <c:pt idx="0">
                  <c:v>Northern Health Region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 u="none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fig_data!$P$22</c:f>
              <c:numCache>
                <c:formatCode>0</c:formatCode>
                <c:ptCount val="1"/>
                <c:pt idx="0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A349-43BF-B30A-5A2B20B3F712}"/>
            </c:ext>
          </c:extLst>
        </c:ser>
        <c:ser>
          <c:idx val="21"/>
          <c:order val="21"/>
          <c:tx>
            <c:strRef>
              <c:f>fig_data!$N$23</c:f>
              <c:strCache>
                <c:ptCount val="1"/>
                <c:pt idx="0">
                  <c:v>Payment (Ref: Salary or Mixed)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fig_data!$P$23</c:f>
              <c:numCache>
                <c:formatCode>0</c:formatCode>
                <c:ptCount val="1"/>
                <c:pt idx="0">
                  <c:v>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A349-43BF-B30A-5A2B20B3F712}"/>
            </c:ext>
          </c:extLst>
        </c:ser>
        <c:ser>
          <c:idx val="22"/>
          <c:order val="22"/>
          <c:tx>
            <c:strRef>
              <c:f>fig_data!$N$24</c:f>
              <c:strCache>
                <c:ptCount val="1"/>
                <c:pt idx="0">
                  <c:v>Fee-for-Service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fig_data!$P$24</c:f>
              <c:numCache>
                <c:formatCode>0</c:formatCode>
                <c:ptCount val="1"/>
                <c:pt idx="0">
                  <c:v>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A349-43BF-B30A-5A2B20B3F712}"/>
            </c:ext>
          </c:extLst>
        </c:ser>
        <c:ser>
          <c:idx val="23"/>
          <c:order val="23"/>
          <c:tx>
            <c:strRef>
              <c:f>fig_data!$N$25</c:f>
              <c:strCache>
                <c:ptCount val="1"/>
                <c:pt idx="0">
                  <c:v>Hospital Privileges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fig_data!$P$25</c:f>
              <c:numCache>
                <c:formatCode>0</c:formatCode>
                <c:ptCount val="1"/>
                <c:pt idx="0">
                  <c:v>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A349-43BF-B30A-5A2B20B3F712}"/>
            </c:ext>
          </c:extLst>
        </c:ser>
        <c:ser>
          <c:idx val="24"/>
          <c:order val="24"/>
          <c:tx>
            <c:strRef>
              <c:f>fig_data!$N$26</c:f>
              <c:strCache>
                <c:ptCount val="1"/>
                <c:pt idx="0">
                  <c:v>Yes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fig_data!$P$26</c:f>
              <c:numCache>
                <c:formatCode>0</c:formatCode>
                <c:ptCount val="1"/>
                <c:pt idx="0">
                  <c:v>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A349-43BF-B30A-5A2B20B3F712}"/>
            </c:ext>
          </c:extLst>
        </c:ser>
        <c:ser>
          <c:idx val="25"/>
          <c:order val="25"/>
          <c:tx>
            <c:strRef>
              <c:f>fig_data!$N$27</c:f>
              <c:strCache>
                <c:ptCount val="1"/>
                <c:pt idx="0">
                  <c:v>Medical Training (Ref: Canada or United States)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fig_data!$P$27</c:f>
              <c:numCache>
                <c:formatCode>0</c:formatCode>
                <c:ptCount val="1"/>
                <c:pt idx="0">
                  <c:v>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A349-43BF-B30A-5A2B20B3F712}"/>
            </c:ext>
          </c:extLst>
        </c:ser>
        <c:ser>
          <c:idx val="26"/>
          <c:order val="26"/>
          <c:tx>
            <c:strRef>
              <c:f>fig_data!$N$28</c:f>
              <c:strCache>
                <c:ptCount val="1"/>
                <c:pt idx="0">
                  <c:v>Other*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fig_data!$P$28</c:f>
              <c:numCache>
                <c:formatCode>0</c:formatCode>
                <c:ptCount val="1"/>
                <c:pt idx="0">
                  <c:v>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2-A349-43BF-B30A-5A2B20B3F712}"/>
            </c:ext>
          </c:extLst>
        </c:ser>
        <c:ser>
          <c:idx val="27"/>
          <c:order val="27"/>
          <c:tx>
            <c:strRef>
              <c:f>fig_data!$N$29</c:f>
              <c:strCache>
                <c:ptCount val="1"/>
                <c:pt idx="0">
                  <c:v>Visit to Majority of Care Physician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fig_data!$P$29</c:f>
              <c:numCache>
                <c:formatCode>0</c:formatCode>
                <c:ptCount val="1"/>
                <c:pt idx="0">
                  <c:v>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A349-43BF-B30A-5A2B20B3F712}"/>
            </c:ext>
          </c:extLst>
        </c:ser>
        <c:ser>
          <c:idx val="28"/>
          <c:order val="28"/>
          <c:tx>
            <c:strRef>
              <c:f>fig_data!$N$30</c:f>
              <c:strCache>
                <c:ptCount val="1"/>
                <c:pt idx="0">
                  <c:v>Yes*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fig_data!$P$30</c:f>
              <c:numCache>
                <c:formatCode>0</c:formatCode>
                <c:ptCount val="1"/>
                <c:pt idx="0">
                  <c:v>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A349-43BF-B30A-5A2B20B3F712}"/>
            </c:ext>
          </c:extLst>
        </c:ser>
        <c:ser>
          <c:idx val="29"/>
          <c:order val="29"/>
          <c:tx>
            <c:strRef>
              <c:f>fig_data!$N$31</c:f>
              <c:strCache>
                <c:ptCount val="1"/>
                <c:pt idx="0">
                  <c:v>No Majority of Care Provider Identified*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fig_data!$P$31</c:f>
              <c:numCache>
                <c:formatCode>0</c:formatCode>
                <c:ptCount val="1"/>
                <c:pt idx="0">
                  <c:v>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A349-43BF-B30A-5A2B20B3F712}"/>
            </c:ext>
          </c:extLst>
        </c:ser>
        <c:ser>
          <c:idx val="30"/>
          <c:order val="30"/>
          <c:tx>
            <c:strRef>
              <c:f>fig_data!$N$32</c:f>
              <c:strCache>
                <c:ptCount val="1"/>
                <c:pt idx="0">
                  <c:v>Average Number of Visits per Day*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fig_data!$P$32</c:f>
              <c:numCache>
                <c:formatCode>0</c:formatCode>
                <c:ptCount val="1"/>
                <c:pt idx="0">
                  <c:v>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8-A349-43BF-B30A-5A2B20B3F712}"/>
            </c:ext>
          </c:extLst>
        </c:ser>
        <c:ser>
          <c:idx val="31"/>
          <c:order val="31"/>
          <c:tx>
            <c:strRef>
              <c:f>fig_data!$N$33</c:f>
              <c:strCache>
                <c:ptCount val="1"/>
                <c:pt idx="0">
                  <c:v>Other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no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29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 u="sng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fig_data!$P$33</c:f>
              <c:numCache>
                <c:formatCode>0</c:formatCode>
                <c:ptCount val="1"/>
                <c:pt idx="0">
                  <c:v>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A-A349-43BF-B30A-5A2B20B3F712}"/>
            </c:ext>
          </c:extLst>
        </c:ser>
        <c:ser>
          <c:idx val="32"/>
          <c:order val="32"/>
          <c:tx>
            <c:strRef>
              <c:f>fig_data!$N$34</c:f>
              <c:strCache>
                <c:ptCount val="1"/>
                <c:pt idx="0">
                  <c:v>Season (Ref: November-March)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fig_data!$P$34</c:f>
              <c:numCache>
                <c:formatCode>0</c:formatCode>
                <c:ptCount val="1"/>
                <c:pt idx="0">
                  <c:v>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B-A349-43BF-B30A-5A2B20B3F712}"/>
            </c:ext>
          </c:extLst>
        </c:ser>
        <c:ser>
          <c:idx val="33"/>
          <c:order val="33"/>
          <c:tx>
            <c:strRef>
              <c:f>fig_data!$N$35</c:f>
              <c:strCache>
                <c:ptCount val="1"/>
                <c:pt idx="0">
                  <c:v>April-October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noAutofit/>
                </a:bodyPr>
                <a:lstStyle/>
                <a:p>
                  <a:pPr algn="r">
                    <a:defRPr b="0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2C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fig_data!$P$35</c:f>
              <c:numCache>
                <c:formatCode>0</c:formatCode>
                <c:ptCount val="1"/>
                <c:pt idx="0">
                  <c:v>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D-A349-43BF-B30A-5A2B20B3F7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9735512"/>
        <c:axId val="299734528"/>
      </c:scatterChart>
      <c:valAx>
        <c:axId val="299735512"/>
        <c:scaling>
          <c:orientation val="minMax"/>
          <c:max val="5"/>
        </c:scaling>
        <c:delete val="0"/>
        <c:axPos val="t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Odds</a:t>
                </a:r>
                <a:r>
                  <a:rPr lang="en-CA" baseline="0"/>
                  <a:t> Ratios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6904544331061756"/>
              <c:y val="0.94641374373657838"/>
            </c:manualLayout>
          </c:layout>
          <c:overlay val="0"/>
        </c:title>
        <c:numFmt formatCode="0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99734528"/>
        <c:crossesAt val="78"/>
        <c:crossBetween val="midCat"/>
        <c:majorUnit val="1"/>
      </c:valAx>
      <c:valAx>
        <c:axId val="299734528"/>
        <c:scaling>
          <c:orientation val="maxMin"/>
          <c:max val="78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99735512"/>
        <c:crossesAt val="0"/>
        <c:crossBetween val="midCat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6735747717633952"/>
          <c:y val="8.0700612423447074E-2"/>
          <c:w val="0.50201852571119199"/>
          <c:h val="0.84128300481286844"/>
        </c:manualLayout>
      </c:layout>
      <c:scatterChart>
        <c:scatterStyle val="lineMarker"/>
        <c:varyColors val="0"/>
        <c:ser>
          <c:idx val="0"/>
          <c:order val="0"/>
          <c:tx>
            <c:v>Odds Ratio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fig_data!$G$4:$G$45</c:f>
                <c:numCache>
                  <c:formatCode>General</c:formatCode>
                  <c:ptCount val="42"/>
                  <c:pt idx="2">
                    <c:v>0.11729999999999996</c:v>
                  </c:pt>
                  <c:pt idx="3">
                    <c:v>4.7120000000000051E-2</c:v>
                  </c:pt>
                  <c:pt idx="4">
                    <c:v>4.381999999999997E-2</c:v>
                  </c:pt>
                  <c:pt idx="6">
                    <c:v>4.8799999999999955E-2</c:v>
                  </c:pt>
                  <c:pt idx="7">
                    <c:v>2.6270000000000016E-2</c:v>
                  </c:pt>
                  <c:pt idx="9">
                    <c:v>6.0629999999999962E-2</c:v>
                  </c:pt>
                  <c:pt idx="10">
                    <c:v>6.5249999999999919E-2</c:v>
                  </c:pt>
                  <c:pt idx="11">
                    <c:v>7.0760000000000045E-2</c:v>
                  </c:pt>
                  <c:pt idx="13">
                    <c:v>0.18224999999999991</c:v>
                  </c:pt>
                  <c:pt idx="15">
                    <c:v>8.2500000000000018E-2</c:v>
                  </c:pt>
                  <c:pt idx="16">
                    <c:v>0.44511999999999996</c:v>
                  </c:pt>
                  <c:pt idx="17">
                    <c:v>0.82912000000000008</c:v>
                  </c:pt>
                  <c:pt idx="19">
                    <c:v>8.0249999999999932E-2</c:v>
                  </c:pt>
                  <c:pt idx="21">
                    <c:v>0.19630999999999998</c:v>
                  </c:pt>
                  <c:pt idx="23">
                    <c:v>0.26018999999999992</c:v>
                  </c:pt>
                  <c:pt idx="24">
                    <c:v>0.3972</c:v>
                  </c:pt>
                  <c:pt idx="25">
                    <c:v>0.4196200000000001</c:v>
                  </c:pt>
                  <c:pt idx="26">
                    <c:v>0.48215000000000008</c:v>
                  </c:pt>
                  <c:pt idx="28">
                    <c:v>0.20329000000000008</c:v>
                  </c:pt>
                  <c:pt idx="30">
                    <c:v>0.19148999999999994</c:v>
                  </c:pt>
                  <c:pt idx="32">
                    <c:v>0.26044</c:v>
                  </c:pt>
                  <c:pt idx="34">
                    <c:v>0.36766999999999994</c:v>
                  </c:pt>
                  <c:pt idx="36">
                    <c:v>6.6769999999999996E-2</c:v>
                  </c:pt>
                  <c:pt idx="37">
                    <c:v>6.3850000000000073E-2</c:v>
                  </c:pt>
                  <c:pt idx="38">
                    <c:v>0.15867000000000009</c:v>
                  </c:pt>
                  <c:pt idx="41">
                    <c:v>4.8479999999999857E-2</c:v>
                  </c:pt>
                </c:numCache>
              </c:numRef>
            </c:plus>
            <c:minus>
              <c:numRef>
                <c:f>fig_data!$F$4:$F$45</c:f>
                <c:numCache>
                  <c:formatCode>General</c:formatCode>
                  <c:ptCount val="42"/>
                  <c:pt idx="2">
                    <c:v>9.5060000000000033E-2</c:v>
                  </c:pt>
                  <c:pt idx="3">
                    <c:v>4.4220000000000037E-2</c:v>
                  </c:pt>
                  <c:pt idx="4">
                    <c:v>4.1439999999999921E-2</c:v>
                  </c:pt>
                  <c:pt idx="6">
                    <c:v>4.6590000000000131E-2</c:v>
                  </c:pt>
                  <c:pt idx="7">
                    <c:v>2.5519999999999987E-2</c:v>
                  </c:pt>
                  <c:pt idx="9">
                    <c:v>5.6980000000000031E-2</c:v>
                  </c:pt>
                  <c:pt idx="10">
                    <c:v>6.0730000000000062E-2</c:v>
                  </c:pt>
                  <c:pt idx="11">
                    <c:v>6.5119999999999956E-2</c:v>
                  </c:pt>
                  <c:pt idx="13">
                    <c:v>0.15338000000000007</c:v>
                  </c:pt>
                  <c:pt idx="15">
                    <c:v>7.7320000000000055E-2</c:v>
                  </c:pt>
                  <c:pt idx="16">
                    <c:v>0.33942000000000005</c:v>
                  </c:pt>
                  <c:pt idx="17">
                    <c:v>0.51266</c:v>
                  </c:pt>
                  <c:pt idx="19">
                    <c:v>7.4300000000000033E-2</c:v>
                  </c:pt>
                  <c:pt idx="21">
                    <c:v>0.16487000000000007</c:v>
                  </c:pt>
                  <c:pt idx="23">
                    <c:v>0.21359000000000006</c:v>
                  </c:pt>
                  <c:pt idx="24">
                    <c:v>0.32720000000000016</c:v>
                  </c:pt>
                  <c:pt idx="25">
                    <c:v>0.33432999999999979</c:v>
                  </c:pt>
                  <c:pt idx="26">
                    <c:v>0.34097999999999984</c:v>
                  </c:pt>
                  <c:pt idx="28">
                    <c:v>0.16335</c:v>
                  </c:pt>
                  <c:pt idx="30">
                    <c:v>0.15727000000000002</c:v>
                  </c:pt>
                  <c:pt idx="32">
                    <c:v>0.21866999999999992</c:v>
                  </c:pt>
                  <c:pt idx="34">
                    <c:v>0.27028999999999992</c:v>
                  </c:pt>
                  <c:pt idx="36">
                    <c:v>6.309000000000009E-2</c:v>
                  </c:pt>
                  <c:pt idx="37">
                    <c:v>5.8219999999999938E-2</c:v>
                  </c:pt>
                  <c:pt idx="38">
                    <c:v>0.13985000000000003</c:v>
                  </c:pt>
                  <c:pt idx="41">
                    <c:v>4.6270000000000033E-2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fig_data!$E$4:$E$45</c:f>
              <c:numCache>
                <c:formatCode>0.000</c:formatCode>
                <c:ptCount val="42"/>
                <c:pt idx="2">
                  <c:v>0.50133000000000005</c:v>
                </c:pt>
                <c:pt idx="3">
                  <c:v>0.71940999999999999</c:v>
                </c:pt>
                <c:pt idx="4">
                  <c:v>0.76734999999999998</c:v>
                </c:pt>
                <c:pt idx="6">
                  <c:v>1.0273000000000001</c:v>
                </c:pt>
                <c:pt idx="7">
                  <c:v>0.90115999999999996</c:v>
                </c:pt>
                <c:pt idx="9">
                  <c:v>0.94657999999999998</c:v>
                </c:pt>
                <c:pt idx="10">
                  <c:v>0.87882000000000005</c:v>
                </c:pt>
                <c:pt idx="11">
                  <c:v>0.81711</c:v>
                </c:pt>
                <c:pt idx="13">
                  <c:v>0.96830000000000005</c:v>
                </c:pt>
                <c:pt idx="15">
                  <c:v>1.23061</c:v>
                </c:pt>
                <c:pt idx="16">
                  <c:v>1.4294500000000001</c:v>
                </c:pt>
                <c:pt idx="17">
                  <c:v>1.34321</c:v>
                </c:pt>
                <c:pt idx="19">
                  <c:v>1.0032300000000001</c:v>
                </c:pt>
                <c:pt idx="21">
                  <c:v>1.0295300000000001</c:v>
                </c:pt>
                <c:pt idx="23">
                  <c:v>1.1927700000000001</c:v>
                </c:pt>
                <c:pt idx="24">
                  <c:v>1.8565400000000001</c:v>
                </c:pt>
                <c:pt idx="25">
                  <c:v>1.6450499999999999</c:v>
                </c:pt>
                <c:pt idx="26">
                  <c:v>1.1644699999999999</c:v>
                </c:pt>
                <c:pt idx="28">
                  <c:v>0.83133000000000001</c:v>
                </c:pt>
                <c:pt idx="30">
                  <c:v>0.87973999999999997</c:v>
                </c:pt>
                <c:pt idx="32">
                  <c:v>1.3631</c:v>
                </c:pt>
                <c:pt idx="34">
                  <c:v>1.0206</c:v>
                </c:pt>
                <c:pt idx="36">
                  <c:v>1.14171</c:v>
                </c:pt>
                <c:pt idx="37">
                  <c:v>0.66108999999999996</c:v>
                </c:pt>
                <c:pt idx="38">
                  <c:v>1.17902</c:v>
                </c:pt>
                <c:pt idx="41">
                  <c:v>1.0165500000000001</c:v>
                </c:pt>
              </c:numCache>
            </c:numRef>
          </c:xVal>
          <c:yVal>
            <c:numRef>
              <c:f>fig_data!$D$4:$D$45</c:f>
              <c:numCache>
                <c:formatCode>0</c:formatCode>
                <c:ptCount val="42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13</c:v>
                </c:pt>
                <c:pt idx="6">
                  <c:v>15</c:v>
                </c:pt>
                <c:pt idx="7">
                  <c:v>18</c:v>
                </c:pt>
                <c:pt idx="8">
                  <c:v>21</c:v>
                </c:pt>
                <c:pt idx="9">
                  <c:v>23</c:v>
                </c:pt>
                <c:pt idx="10">
                  <c:v>25</c:v>
                </c:pt>
                <c:pt idx="11">
                  <c:v>27</c:v>
                </c:pt>
                <c:pt idx="12">
                  <c:v>30</c:v>
                </c:pt>
                <c:pt idx="13">
                  <c:v>32</c:v>
                </c:pt>
                <c:pt idx="14">
                  <c:v>35</c:v>
                </c:pt>
                <c:pt idx="15">
                  <c:v>37</c:v>
                </c:pt>
                <c:pt idx="16">
                  <c:v>39</c:v>
                </c:pt>
                <c:pt idx="17">
                  <c:v>41</c:v>
                </c:pt>
                <c:pt idx="18">
                  <c:v>44</c:v>
                </c:pt>
                <c:pt idx="19">
                  <c:v>46</c:v>
                </c:pt>
                <c:pt idx="20">
                  <c:v>49</c:v>
                </c:pt>
                <c:pt idx="21">
                  <c:v>51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65</c:v>
                </c:pt>
                <c:pt idx="28">
                  <c:v>67</c:v>
                </c:pt>
                <c:pt idx="29">
                  <c:v>70</c:v>
                </c:pt>
                <c:pt idx="30">
                  <c:v>72</c:v>
                </c:pt>
                <c:pt idx="31">
                  <c:v>75</c:v>
                </c:pt>
                <c:pt idx="32">
                  <c:v>77</c:v>
                </c:pt>
                <c:pt idx="33">
                  <c:v>80</c:v>
                </c:pt>
                <c:pt idx="34">
                  <c:v>82</c:v>
                </c:pt>
                <c:pt idx="35">
                  <c:v>85</c:v>
                </c:pt>
                <c:pt idx="36">
                  <c:v>87</c:v>
                </c:pt>
                <c:pt idx="37">
                  <c:v>89</c:v>
                </c:pt>
                <c:pt idx="38">
                  <c:v>92</c:v>
                </c:pt>
                <c:pt idx="39">
                  <c:v>95</c:v>
                </c:pt>
                <c:pt idx="40">
                  <c:v>97</c:v>
                </c:pt>
                <c:pt idx="41">
                  <c:v>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32-4CB0-96FF-286643EE2C58}"/>
            </c:ext>
          </c:extLst>
        </c:ser>
        <c:ser>
          <c:idx val="18"/>
          <c:order val="1"/>
          <c:tx>
            <c:strRef>
              <c:f>fig_data!$B$47</c:f>
              <c:strCache>
                <c:ptCount val="1"/>
                <c:pt idx="0">
                  <c:v>Vertical Odds threshold (min)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fig_data!$C$47:$C$48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fig_data!$D$47:$D$48</c:f>
              <c:numCache>
                <c:formatCode>0</c:formatCode>
                <c:ptCount val="2"/>
                <c:pt idx="0" formatCode="General">
                  <c:v>0</c:v>
                </c:pt>
                <c:pt idx="1">
                  <c:v>101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2732-4CB0-96FF-286643EE2C58}"/>
            </c:ext>
          </c:extLst>
        </c:ser>
        <c:ser>
          <c:idx val="19"/>
          <c:order val="2"/>
          <c:tx>
            <c:strRef>
              <c:f>fig_data!$B$4</c:f>
              <c:strCache>
                <c:ptCount val="1"/>
                <c:pt idx="0">
                  <c:v>Patient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4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</c:f>
              <c:numCache>
                <c:formatCode>0</c:formatCode>
                <c:ptCount val="1"/>
                <c:pt idx="0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A617-4277-BB9D-282A2C021A6E}"/>
            </c:ext>
          </c:extLst>
        </c:ser>
        <c:ser>
          <c:idx val="1"/>
          <c:order val="3"/>
          <c:tx>
            <c:strRef>
              <c:f>fig_data!$B$5</c:f>
              <c:strCache>
                <c:ptCount val="1"/>
                <c:pt idx="0">
                  <c:v>Age Group (Ref: 10-14 Years)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F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fig_data!$D$5</c:f>
              <c:numCache>
                <c:formatCode>0</c:formatCode>
                <c:ptCount val="1"/>
                <c:pt idx="0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F4F-48E4-B5F4-0A31B16AC72D}"/>
            </c:ext>
          </c:extLst>
        </c:ser>
        <c:ser>
          <c:idx val="2"/>
          <c:order val="4"/>
          <c:tx>
            <c:strRef>
              <c:f>fig_data!$B$6</c:f>
              <c:strCache>
                <c:ptCount val="1"/>
                <c:pt idx="0">
                  <c:v>Under 1*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fig_data!$D$6</c:f>
              <c:numCache>
                <c:formatCode>0</c:formatCode>
                <c:ptCount val="1"/>
                <c:pt idx="0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F4F-48E4-B5F4-0A31B16AC72D}"/>
            </c:ext>
          </c:extLst>
        </c:ser>
        <c:ser>
          <c:idx val="3"/>
          <c:order val="5"/>
          <c:tx>
            <c:strRef>
              <c:f>fig_data!$B$7</c:f>
              <c:strCache>
                <c:ptCount val="1"/>
                <c:pt idx="0">
                  <c:v>1-4*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fig_data!$D$7</c:f>
              <c:numCache>
                <c:formatCode>0</c:formatCode>
                <c:ptCount val="1"/>
                <c:pt idx="0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17-4277-BB9D-282A2C021A6E}"/>
            </c:ext>
          </c:extLst>
        </c:ser>
        <c:ser>
          <c:idx val="4"/>
          <c:order val="6"/>
          <c:tx>
            <c:strRef>
              <c:f>fig_data!$B$8</c:f>
              <c:strCache>
                <c:ptCount val="1"/>
                <c:pt idx="0">
                  <c:v>5-9*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fig_data!$D$8</c:f>
              <c:numCache>
                <c:formatCode>0</c:formatCode>
                <c:ptCount val="1"/>
                <c:pt idx="0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617-4277-BB9D-282A2C021A6E}"/>
            </c:ext>
          </c:extLst>
        </c:ser>
        <c:ser>
          <c:idx val="5"/>
          <c:order val="7"/>
          <c:tx>
            <c:strRef>
              <c:f>fig_data!$B$9</c:f>
              <c:strCache>
                <c:ptCount val="1"/>
                <c:pt idx="0">
                  <c:v>Sex (Ref: Female)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fig_data!$D$9</c:f>
              <c:numCache>
                <c:formatCode>0</c:formatCode>
                <c:ptCount val="1"/>
                <c:pt idx="0">
                  <c:v>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617-4277-BB9D-282A2C021A6E}"/>
            </c:ext>
          </c:extLst>
        </c:ser>
        <c:ser>
          <c:idx val="6"/>
          <c:order val="8"/>
          <c:tx>
            <c:strRef>
              <c:f>fig_data!$B$10</c:f>
              <c:strCache>
                <c:ptCount val="1"/>
                <c:pt idx="0">
                  <c:v>Male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fig_data!$D$10</c:f>
              <c:numCache>
                <c:formatCode>0</c:formatCode>
                <c:ptCount val="1"/>
                <c:pt idx="0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617-4277-BB9D-282A2C021A6E}"/>
            </c:ext>
          </c:extLst>
        </c:ser>
        <c:ser>
          <c:idx val="7"/>
          <c:order val="9"/>
          <c:tx>
            <c:strRef>
              <c:f>fig_data!$B$11</c:f>
              <c:strCache>
                <c:ptCount val="1"/>
                <c:pt idx="0">
                  <c:v>Average Socioeconomic Factor Index (SEFI-2)*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fig_data!$D$11</c:f>
              <c:numCache>
                <c:formatCode>0</c:formatCode>
                <c:ptCount val="1"/>
                <c:pt idx="0">
                  <c:v>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617-4277-BB9D-282A2C021A6E}"/>
            </c:ext>
          </c:extLst>
        </c:ser>
        <c:ser>
          <c:idx val="8"/>
          <c:order val="10"/>
          <c:tx>
            <c:strRef>
              <c:f>fig_data!$B$12</c:f>
              <c:strCache>
                <c:ptCount val="1"/>
                <c:pt idx="0">
                  <c:v>Number of children in the household (Ref: 1)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1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fig_data!$D$12</c:f>
              <c:numCache>
                <c:formatCode>0</c:formatCode>
                <c:ptCount val="1"/>
                <c:pt idx="0">
                  <c:v>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617-4277-BB9D-282A2C021A6E}"/>
            </c:ext>
          </c:extLst>
        </c:ser>
        <c:ser>
          <c:idx val="9"/>
          <c:order val="11"/>
          <c:tx>
            <c:strRef>
              <c:f>fig_data!$B$13</c:f>
              <c:strCache>
                <c:ptCount val="1"/>
                <c:pt idx="0">
                  <c:v>2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fig_data!$D$13</c:f>
              <c:numCache>
                <c:formatCode>0</c:formatCode>
                <c:ptCount val="1"/>
                <c:pt idx="0">
                  <c:v>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617-4277-BB9D-282A2C021A6E}"/>
            </c:ext>
          </c:extLst>
        </c:ser>
        <c:ser>
          <c:idx val="10"/>
          <c:order val="12"/>
          <c:tx>
            <c:strRef>
              <c:f>fig_data!$B$14</c:f>
              <c:strCache>
                <c:ptCount val="1"/>
                <c:pt idx="0">
                  <c:v>3*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fig_data!$D$14</c:f>
              <c:numCache>
                <c:formatCode>0</c:formatCode>
                <c:ptCount val="1"/>
                <c:pt idx="0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617-4277-BB9D-282A2C021A6E}"/>
            </c:ext>
          </c:extLst>
        </c:ser>
        <c:ser>
          <c:idx val="11"/>
          <c:order val="13"/>
          <c:tx>
            <c:strRef>
              <c:f>fig_data!$B$15</c:f>
              <c:strCache>
                <c:ptCount val="1"/>
                <c:pt idx="0">
                  <c:v>4 or More*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fig_data!$D$15</c:f>
              <c:numCache>
                <c:formatCode>0</c:formatCode>
                <c:ptCount val="1"/>
                <c:pt idx="0">
                  <c:v>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617-4277-BB9D-282A2C021A6E}"/>
            </c:ext>
          </c:extLst>
        </c:ser>
        <c:ser>
          <c:idx val="12"/>
          <c:order val="14"/>
          <c:tx>
            <c:strRef>
              <c:f>fig_data!$B$16</c:f>
              <c:strCache>
                <c:ptCount val="1"/>
                <c:pt idx="0">
                  <c:v>In Care of Child and Family Services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fig_data!$D$16</c:f>
              <c:numCache>
                <c:formatCode>0</c:formatCode>
                <c:ptCount val="1"/>
                <c:pt idx="0">
                  <c:v>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617-4277-BB9D-282A2C021A6E}"/>
            </c:ext>
          </c:extLst>
        </c:ser>
        <c:ser>
          <c:idx val="13"/>
          <c:order val="15"/>
          <c:tx>
            <c:strRef>
              <c:f>fig_data!$B$17</c:f>
              <c:strCache>
                <c:ptCount val="1"/>
                <c:pt idx="0">
                  <c:v>Yes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fig_data!$D$17</c:f>
              <c:numCache>
                <c:formatCode>0</c:formatCode>
                <c:ptCount val="1"/>
                <c:pt idx="0">
                  <c:v>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617-4277-BB9D-282A2C021A6E}"/>
            </c:ext>
          </c:extLst>
        </c:ser>
        <c:ser>
          <c:idx val="14"/>
          <c:order val="16"/>
          <c:tx>
            <c:strRef>
              <c:f>fig_data!$B$18</c:f>
              <c:strCache>
                <c:ptCount val="1"/>
                <c:pt idx="0">
                  <c:v>Charlson Comorbidity Index Score (Ref: 0)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2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fig_data!$D$18</c:f>
              <c:numCache>
                <c:formatCode>0</c:formatCode>
                <c:ptCount val="1"/>
                <c:pt idx="0">
                  <c:v>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617-4277-BB9D-282A2C021A6E}"/>
            </c:ext>
          </c:extLst>
        </c:ser>
        <c:ser>
          <c:idx val="15"/>
          <c:order val="17"/>
          <c:tx>
            <c:strRef>
              <c:f>fig_data!$B$19</c:f>
              <c:strCache>
                <c:ptCount val="1"/>
                <c:pt idx="0">
                  <c:v>1*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fig_data!$D$19</c:f>
              <c:numCache>
                <c:formatCode>0</c:formatCode>
                <c:ptCount val="1"/>
                <c:pt idx="0">
                  <c:v>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A617-4277-BB9D-282A2C021A6E}"/>
            </c:ext>
          </c:extLst>
        </c:ser>
        <c:ser>
          <c:idx val="16"/>
          <c:order val="18"/>
          <c:tx>
            <c:strRef>
              <c:f>fig_data!$B$20</c:f>
              <c:strCache>
                <c:ptCount val="1"/>
                <c:pt idx="0">
                  <c:v>2*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fig_data!$D$20</c:f>
              <c:numCache>
                <c:formatCode>0</c:formatCode>
                <c:ptCount val="1"/>
                <c:pt idx="0">
                  <c:v>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A617-4277-BB9D-282A2C021A6E}"/>
            </c:ext>
          </c:extLst>
        </c:ser>
        <c:ser>
          <c:idx val="17"/>
          <c:order val="19"/>
          <c:tx>
            <c:strRef>
              <c:f>fig_data!$B$21</c:f>
              <c:strCache>
                <c:ptCount val="1"/>
                <c:pt idx="0">
                  <c:v>3 or Higher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fig_data!$D$21</c:f>
              <c:numCache>
                <c:formatCode>0</c:formatCode>
                <c:ptCount val="1"/>
                <c:pt idx="0">
                  <c:v>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A617-4277-BB9D-282A2C021A6E}"/>
            </c:ext>
          </c:extLst>
        </c:ser>
        <c:ser>
          <c:idx val="20"/>
          <c:order val="20"/>
          <c:tx>
            <c:strRef>
              <c:f>fig_data!$B$22</c:f>
              <c:strCache>
                <c:ptCount val="1"/>
                <c:pt idx="0">
                  <c:v>Physician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fig_data!$D$22</c:f>
              <c:numCache>
                <c:formatCode>0</c:formatCode>
                <c:ptCount val="1"/>
                <c:pt idx="0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A617-4277-BB9D-282A2C021A6E}"/>
            </c:ext>
          </c:extLst>
        </c:ser>
        <c:ser>
          <c:idx val="21"/>
          <c:order val="21"/>
          <c:tx>
            <c:strRef>
              <c:f>fig_data!$B$23</c:f>
              <c:strCache>
                <c:ptCount val="1"/>
                <c:pt idx="0">
                  <c:v>Age (Years)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fig_data!$D$23</c:f>
              <c:numCache>
                <c:formatCode>0</c:formatCode>
                <c:ptCount val="1"/>
                <c:pt idx="0">
                  <c:v>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A617-4277-BB9D-282A2C021A6E}"/>
            </c:ext>
          </c:extLst>
        </c:ser>
        <c:ser>
          <c:idx val="22"/>
          <c:order val="22"/>
          <c:tx>
            <c:strRef>
              <c:f>fig_data!$B$24</c:f>
              <c:strCache>
                <c:ptCount val="1"/>
                <c:pt idx="0">
                  <c:v>Sex (Ref: Female)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fig_data!$D$24</c:f>
              <c:numCache>
                <c:formatCode>0</c:formatCode>
                <c:ptCount val="1"/>
                <c:pt idx="0">
                  <c:v>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A617-4277-BB9D-282A2C021A6E}"/>
            </c:ext>
          </c:extLst>
        </c:ser>
        <c:ser>
          <c:idx val="23"/>
          <c:order val="23"/>
          <c:tx>
            <c:strRef>
              <c:f>fig_data!$B$25</c:f>
              <c:strCache>
                <c:ptCount val="1"/>
                <c:pt idx="0">
                  <c:v>Male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fig_data!$D$25</c:f>
              <c:numCache>
                <c:formatCode>0</c:formatCode>
                <c:ptCount val="1"/>
                <c:pt idx="0">
                  <c:v>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A617-4277-BB9D-282A2C021A6E}"/>
            </c:ext>
          </c:extLst>
        </c:ser>
        <c:ser>
          <c:idx val="24"/>
          <c:order val="24"/>
          <c:tx>
            <c:strRef>
              <c:f>fig_data!$B$26</c:f>
              <c:strCache>
                <c:ptCount val="1"/>
                <c:pt idx="0">
                  <c:v>Location (Ref: Winnipeg RHA)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fig_data!$D$26</c:f>
              <c:numCache>
                <c:formatCode>0</c:formatCode>
                <c:ptCount val="1"/>
                <c:pt idx="0">
                  <c:v>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A617-4277-BB9D-282A2C021A6E}"/>
            </c:ext>
          </c:extLst>
        </c:ser>
        <c:ser>
          <c:idx val="25"/>
          <c:order val="25"/>
          <c:tx>
            <c:strRef>
              <c:f>fig_data!$B$27</c:f>
              <c:strCache>
                <c:ptCount val="1"/>
                <c:pt idx="0">
                  <c:v>Southern Health-Santé Sud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fig_data!$D$27</c:f>
              <c:numCache>
                <c:formatCode>0</c:formatCode>
                <c:ptCount val="1"/>
                <c:pt idx="0">
                  <c:v>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A617-4277-BB9D-282A2C021A6E}"/>
            </c:ext>
          </c:extLst>
        </c:ser>
        <c:ser>
          <c:idx val="26"/>
          <c:order val="26"/>
          <c:tx>
            <c:strRef>
              <c:f>fig_data!$B$28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053B-4896-BCB7-130C3F21413B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fig_data!$D$28</c:f>
              <c:numCache>
                <c:formatCode>0</c:formatCode>
                <c:ptCount val="1"/>
                <c:pt idx="0">
                  <c:v>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A617-4277-BB9D-282A2C021A6E}"/>
            </c:ext>
          </c:extLst>
        </c:ser>
        <c:ser>
          <c:idx val="27"/>
          <c:order val="27"/>
          <c:tx>
            <c:strRef>
              <c:f>fig_data!$B$29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fig_data!$D$29</c:f>
              <c:numCache>
                <c:formatCode>0</c:formatCode>
                <c:ptCount val="1"/>
                <c:pt idx="0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A617-4277-BB9D-282A2C021A6E}"/>
            </c:ext>
          </c:extLst>
        </c:ser>
        <c:ser>
          <c:idx val="28"/>
          <c:order val="28"/>
          <c:tx>
            <c:strRef>
              <c:f>fig_data!$B$30</c:f>
              <c:strCache>
                <c:ptCount val="1"/>
                <c:pt idx="0">
                  <c:v>Northern Health Region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E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fig_data!$D$30</c:f>
              <c:numCache>
                <c:formatCode>0</c:formatCode>
                <c:ptCount val="1"/>
                <c:pt idx="0">
                  <c:v>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A617-4277-BB9D-282A2C021A6E}"/>
            </c:ext>
          </c:extLst>
        </c:ser>
        <c:ser>
          <c:idx val="29"/>
          <c:order val="29"/>
          <c:tx>
            <c:strRef>
              <c:f>fig_data!$B$31</c:f>
              <c:strCache>
                <c:ptCount val="1"/>
                <c:pt idx="0">
                  <c:v>Payment (Ref: Salary or Mixed)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F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fig_data!$D$31</c:f>
              <c:numCache>
                <c:formatCode>0</c:formatCode>
                <c:ptCount val="1"/>
                <c:pt idx="0">
                  <c:v>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A617-4277-BB9D-282A2C021A6E}"/>
            </c:ext>
          </c:extLst>
        </c:ser>
        <c:ser>
          <c:idx val="30"/>
          <c:order val="30"/>
          <c:tx>
            <c:strRef>
              <c:f>fig_data!$B$32</c:f>
              <c:strCache>
                <c:ptCount val="1"/>
                <c:pt idx="0">
                  <c:v>Fee-for-Service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fig_data!$D$32</c:f>
              <c:numCache>
                <c:formatCode>0</c:formatCode>
                <c:ptCount val="1"/>
                <c:pt idx="0">
                  <c:v>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A617-4277-BB9D-282A2C021A6E}"/>
            </c:ext>
          </c:extLst>
        </c:ser>
        <c:ser>
          <c:idx val="31"/>
          <c:order val="31"/>
          <c:tx>
            <c:strRef>
              <c:f>fig_data!$B$33</c:f>
              <c:strCache>
                <c:ptCount val="1"/>
                <c:pt idx="0">
                  <c:v>Hospital Privileges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30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fig_data!$D$33</c:f>
              <c:numCache>
                <c:formatCode>0</c:formatCode>
                <c:ptCount val="1"/>
                <c:pt idx="0">
                  <c:v>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A617-4277-BB9D-282A2C021A6E}"/>
            </c:ext>
          </c:extLst>
        </c:ser>
        <c:ser>
          <c:idx val="32"/>
          <c:order val="32"/>
          <c:tx>
            <c:strRef>
              <c:f>fig_data!$B$34</c:f>
              <c:strCache>
                <c:ptCount val="1"/>
                <c:pt idx="0">
                  <c:v>Yes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fig_data!$D$34</c:f>
              <c:numCache>
                <c:formatCode>0</c:formatCode>
                <c:ptCount val="1"/>
                <c:pt idx="0">
                  <c:v>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A617-4277-BB9D-282A2C021A6E}"/>
            </c:ext>
          </c:extLst>
        </c:ser>
        <c:ser>
          <c:idx val="33"/>
          <c:order val="33"/>
          <c:tx>
            <c:strRef>
              <c:f>fig_data!$B$35</c:f>
              <c:strCache>
                <c:ptCount val="1"/>
                <c:pt idx="0">
                  <c:v>Medical Training (Ref: Canada or United States)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fig_data!$D$35</c:f>
              <c:numCache>
                <c:formatCode>0</c:formatCode>
                <c:ptCount val="1"/>
                <c:pt idx="0">
                  <c:v>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2-A617-4277-BB9D-282A2C021A6E}"/>
            </c:ext>
          </c:extLst>
        </c:ser>
        <c:ser>
          <c:idx val="34"/>
          <c:order val="34"/>
          <c:tx>
            <c:strRef>
              <c:f>fig_data!$B$36</c:f>
              <c:strCache>
                <c:ptCount val="1"/>
                <c:pt idx="0">
                  <c:v>Other*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fig_data!$D$36</c:f>
              <c:numCache>
                <c:formatCode>0</c:formatCode>
                <c:ptCount val="1"/>
                <c:pt idx="0">
                  <c:v>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A617-4277-BB9D-282A2C021A6E}"/>
            </c:ext>
          </c:extLst>
        </c:ser>
        <c:ser>
          <c:idx val="35"/>
          <c:order val="35"/>
          <c:tx>
            <c:strRef>
              <c:f>fig_data!$B$37</c:f>
              <c:strCache>
                <c:ptCount val="1"/>
                <c:pt idx="0">
                  <c:v>Visit to Pediatrician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fig_data!$D$37</c:f>
              <c:numCache>
                <c:formatCode>0</c:formatCode>
                <c:ptCount val="1"/>
                <c:pt idx="0">
                  <c:v>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4-A617-4277-BB9D-282A2C021A6E}"/>
            </c:ext>
          </c:extLst>
        </c:ser>
        <c:ser>
          <c:idx val="36"/>
          <c:order val="36"/>
          <c:tx>
            <c:strRef>
              <c:f>fig_data!$B$38</c:f>
              <c:strCache>
                <c:ptCount val="1"/>
                <c:pt idx="0">
                  <c:v>Yes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fig_data!$D$38</c:f>
              <c:numCache>
                <c:formatCode>0</c:formatCode>
                <c:ptCount val="1"/>
                <c:pt idx="0">
                  <c:v>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A617-4277-BB9D-282A2C021A6E}"/>
            </c:ext>
          </c:extLst>
        </c:ser>
        <c:ser>
          <c:idx val="37"/>
          <c:order val="37"/>
          <c:tx>
            <c:strRef>
              <c:f>fig_data!$B$39</c:f>
              <c:strCache>
                <c:ptCount val="1"/>
                <c:pt idx="0">
                  <c:v>Visit to Majority of Care Physician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fig_data!$D$39</c:f>
              <c:numCache>
                <c:formatCode>0</c:formatCode>
                <c:ptCount val="1"/>
                <c:pt idx="0">
                  <c:v>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6-A617-4277-BB9D-282A2C021A6E}"/>
            </c:ext>
          </c:extLst>
        </c:ser>
        <c:ser>
          <c:idx val="38"/>
          <c:order val="38"/>
          <c:tx>
            <c:strRef>
              <c:f>fig_data!$B$40</c:f>
              <c:strCache>
                <c:ptCount val="1"/>
                <c:pt idx="0">
                  <c:v>Yes*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fig_data!$D$40</c:f>
              <c:numCache>
                <c:formatCode>0</c:formatCode>
                <c:ptCount val="1"/>
                <c:pt idx="0">
                  <c:v>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A617-4277-BB9D-282A2C021A6E}"/>
            </c:ext>
          </c:extLst>
        </c:ser>
        <c:ser>
          <c:idx val="39"/>
          <c:order val="39"/>
          <c:tx>
            <c:strRef>
              <c:f>fig_data!$B$41</c:f>
              <c:strCache>
                <c:ptCount val="1"/>
                <c:pt idx="0">
                  <c:v>No Majority of Care Provider Identified*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fig_data!$D$41</c:f>
              <c:numCache>
                <c:formatCode>0</c:formatCode>
                <c:ptCount val="1"/>
                <c:pt idx="0">
                  <c:v>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8-A617-4277-BB9D-282A2C021A6E}"/>
            </c:ext>
          </c:extLst>
        </c:ser>
        <c:ser>
          <c:idx val="40"/>
          <c:order val="40"/>
          <c:tx>
            <c:strRef>
              <c:f>fig_data!$B$42</c:f>
              <c:strCache>
                <c:ptCount val="1"/>
                <c:pt idx="0">
                  <c:v>Average Number of Visits per Day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fig_data!$D$42</c:f>
              <c:numCache>
                <c:formatCode>0</c:formatCode>
                <c:ptCount val="1"/>
                <c:pt idx="0">
                  <c:v>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9-A617-4277-BB9D-282A2C021A6E}"/>
            </c:ext>
          </c:extLst>
        </c:ser>
        <c:ser>
          <c:idx val="41"/>
          <c:order val="41"/>
          <c:tx>
            <c:strRef>
              <c:f>fig_data!$B$43</c:f>
              <c:strCache>
                <c:ptCount val="1"/>
                <c:pt idx="0">
                  <c:v>Other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A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u="sng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fig_data!$D$43</c:f>
              <c:numCache>
                <c:formatCode>0</c:formatCode>
                <c:ptCount val="1"/>
                <c:pt idx="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A-A617-4277-BB9D-282A2C021A6E}"/>
            </c:ext>
          </c:extLst>
        </c:ser>
        <c:ser>
          <c:idx val="42"/>
          <c:order val="42"/>
          <c:tx>
            <c:strRef>
              <c:f>fig_data!$B$44</c:f>
              <c:strCache>
                <c:ptCount val="1"/>
                <c:pt idx="0">
                  <c:v>Season (Ref: November-March)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fig_data!$D$44</c:f>
              <c:numCache>
                <c:formatCode>0</c:formatCode>
                <c:ptCount val="1"/>
                <c:pt idx="0">
                  <c:v>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B-A617-4277-BB9D-282A2C021A6E}"/>
            </c:ext>
          </c:extLst>
        </c:ser>
        <c:ser>
          <c:idx val="43"/>
          <c:order val="43"/>
          <c:tx>
            <c:strRef>
              <c:f>fig_data!$B$45</c:f>
              <c:strCache>
                <c:ptCount val="1"/>
                <c:pt idx="0">
                  <c:v>April-October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fig_data!$D$45</c:f>
              <c:numCache>
                <c:formatCode>0</c:formatCode>
                <c:ptCount val="1"/>
                <c:pt idx="0">
                  <c:v>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C-A617-4277-BB9D-282A2C021A6E}"/>
            </c:ext>
          </c:extLst>
        </c:ser>
        <c:ser>
          <c:idx val="44"/>
          <c:order val="44"/>
          <c:spPr>
            <a:ln w="28575">
              <a:noFill/>
            </a:ln>
          </c:spPr>
          <c:xVal>
            <c:numRef>
              <c:f>fig_data!$E$4:$E$45</c:f>
              <c:numCache>
                <c:formatCode>0.000</c:formatCode>
                <c:ptCount val="42"/>
                <c:pt idx="2">
                  <c:v>0.50133000000000005</c:v>
                </c:pt>
                <c:pt idx="3">
                  <c:v>0.71940999999999999</c:v>
                </c:pt>
                <c:pt idx="4">
                  <c:v>0.76734999999999998</c:v>
                </c:pt>
                <c:pt idx="6">
                  <c:v>1.0273000000000001</c:v>
                </c:pt>
                <c:pt idx="7">
                  <c:v>0.90115999999999996</c:v>
                </c:pt>
                <c:pt idx="9">
                  <c:v>0.94657999999999998</c:v>
                </c:pt>
                <c:pt idx="10">
                  <c:v>0.87882000000000005</c:v>
                </c:pt>
                <c:pt idx="11">
                  <c:v>0.81711</c:v>
                </c:pt>
                <c:pt idx="13">
                  <c:v>0.96830000000000005</c:v>
                </c:pt>
                <c:pt idx="15">
                  <c:v>1.23061</c:v>
                </c:pt>
                <c:pt idx="16">
                  <c:v>1.4294500000000001</c:v>
                </c:pt>
                <c:pt idx="17">
                  <c:v>1.34321</c:v>
                </c:pt>
                <c:pt idx="19">
                  <c:v>1.0032300000000001</c:v>
                </c:pt>
                <c:pt idx="21">
                  <c:v>1.0295300000000001</c:v>
                </c:pt>
                <c:pt idx="23">
                  <c:v>1.1927700000000001</c:v>
                </c:pt>
                <c:pt idx="24">
                  <c:v>1.8565400000000001</c:v>
                </c:pt>
                <c:pt idx="25">
                  <c:v>1.6450499999999999</c:v>
                </c:pt>
                <c:pt idx="26">
                  <c:v>1.1644699999999999</c:v>
                </c:pt>
                <c:pt idx="28">
                  <c:v>0.83133000000000001</c:v>
                </c:pt>
                <c:pt idx="30">
                  <c:v>0.87973999999999997</c:v>
                </c:pt>
                <c:pt idx="32">
                  <c:v>1.3631</c:v>
                </c:pt>
                <c:pt idx="34">
                  <c:v>1.0206</c:v>
                </c:pt>
                <c:pt idx="36">
                  <c:v>1.14171</c:v>
                </c:pt>
                <c:pt idx="37">
                  <c:v>0.66108999999999996</c:v>
                </c:pt>
                <c:pt idx="38">
                  <c:v>1.17902</c:v>
                </c:pt>
                <c:pt idx="41">
                  <c:v>1.0165500000000001</c:v>
                </c:pt>
              </c:numCache>
            </c:numRef>
          </c:xVal>
          <c:yVal>
            <c:numRef>
              <c:f>fig_data!$B$4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E98E-45C0-8577-9945A13335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9735512"/>
        <c:axId val="299734528"/>
      </c:scatterChart>
      <c:valAx>
        <c:axId val="299735512"/>
        <c:scaling>
          <c:orientation val="minMax"/>
          <c:max val="5"/>
        </c:scaling>
        <c:delete val="0"/>
        <c:axPos val="t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Odds</a:t>
                </a:r>
                <a:r>
                  <a:rPr lang="en-CA" baseline="0"/>
                  <a:t> Ratios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6904544331061756"/>
              <c:y val="0.94641374373657838"/>
            </c:manualLayout>
          </c:layout>
          <c:overlay val="0"/>
        </c:title>
        <c:numFmt formatCode="0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99734528"/>
        <c:crossesAt val="101"/>
        <c:crossBetween val="midCat"/>
        <c:majorUnit val="1"/>
      </c:valAx>
      <c:valAx>
        <c:axId val="299734528"/>
        <c:scaling>
          <c:orientation val="maxMin"/>
          <c:max val="101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99735512"/>
        <c:crossesAt val="0"/>
        <c:crossBetween val="midCat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>
    <tabColor theme="4"/>
  </sheetPr>
  <sheetViews>
    <sheetView workbookViewId="0"/>
  </sheetViews>
  <pageMargins left="0.70866141732283472" right="0.70866141732283472" top="0.74803149606299213" bottom="0.74803149606299213" header="0.31496062992125984" footer="0.31496062992125984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>
    <tabColor theme="4"/>
  </sheetPr>
  <sheetViews>
    <sheetView tabSelected="1" zoomScale="115" workbookViewId="0"/>
  </sheetViews>
  <pageMargins left="0.70866141732283472" right="0.70866141732283472" top="0.74803149606299213" bottom="0.74803149606299213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72225" cy="85629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0.0898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72225" cy="7715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 Predictors of Ambulatory Primary Care Physician Visits for Pharyngitis Among Adults Resulting in Inappropriate Antibiotic</a:t>
          </a:r>
          <a:r>
            <a:rPr lang="en-US" sz="9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</a:t>
          </a:r>
          <a:r>
            <a:rPr lang="en-US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Dispensations, 2014-2016</a:t>
          </a:r>
          <a:endParaRPr lang="en-US" sz="900" b="1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sex-adjusted odds ratios (average and 95% confidence intervals), excluding extended spectrum penicillins (J01CA) and </a:t>
          </a:r>
          <a:r>
            <a:rPr lang="el-GR" sz="9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β-</a:t>
          </a:r>
          <a:r>
            <a:rPr lang="en-US" sz="9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lactamase-sensitive penicillins (J01CE), patient ages 15 and older, appropriate included J01CA/J01CE, all others were inappropriate</a:t>
          </a:r>
          <a:endParaRPr lang="en-US" sz="900" b="1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0.45233</cdr:x>
      <cdr:y>0.9679</cdr:y>
    </cdr:from>
    <cdr:to>
      <cdr:x>1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882348" y="8315739"/>
          <a:ext cx="3489877" cy="2758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* Indicates a statistically significant association between this characteristic and   </a:t>
          </a: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  ambulatory primary care physician visits linked to antibiotic dispensations (p&lt;0.01).</a:t>
          </a:r>
          <a:endParaRPr lang="en-US" sz="700" b="1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361043" cy="856421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0.07522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61043" cy="6460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 Predictors of Ambulatory Primary Care Physician Visits for Pharyngitis Among Childrren Resulting in Inappropriate Antibiotic Dispensations, 2014-2016</a:t>
          </a: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sex-adjusted odds ratios (average and 95% confidence intervals), excluding extended spectrum penicillins (J01CA) and </a:t>
          </a:r>
          <a:r>
            <a:rPr lang="el-GR" sz="900" b="0" baseline="0">
              <a:solidFill>
                <a:sysClr val="windowText" lastClr="000000"/>
              </a:solidFill>
              <a:effectLst/>
              <a:latin typeface="Calibri" panose="020F0502020204030204" pitchFamily="34" charset="0"/>
              <a:ea typeface="Segoe UI" panose="020B0502040204020203" pitchFamily="34" charset="0"/>
              <a:cs typeface="Calibri" panose="020F0502020204030204" pitchFamily="34" charset="0"/>
            </a:rPr>
            <a:t>β</a:t>
          </a:r>
          <a:r>
            <a:rPr lang="en-US" sz="9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-lactamase-sensitive penicillins (J01CE), patient ages 0-14</a:t>
          </a:r>
          <a:endParaRPr lang="en-US" sz="900" b="1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</a:t>
          </a:r>
          <a:endParaRPr lang="en-US" sz="900" b="1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0.45233</cdr:x>
      <cdr:y>0.9679</cdr:y>
    </cdr:from>
    <cdr:to>
      <cdr:x>1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882348" y="8315739"/>
          <a:ext cx="3489877" cy="2758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* Indicates a statistically significant association between this characteristic and   </a:t>
          </a: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  ambulatory primary care physician visits linked to antibiotic dispensations (p&lt;0.01).</a:t>
          </a:r>
          <a:endParaRPr lang="en-US" sz="700" b="1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../../../Analyses/Obj2.4/InappropriateDrugPharyngitisTonsillitisStrep_Def2_Kids.xlsx" TargetMode="External"/><Relationship Id="rId1" Type="http://schemas.openxmlformats.org/officeDocument/2006/relationships/hyperlink" Target="../../../Analyses/Obj2.4/InappropriateDrugPharyngitisTonsillitisStrep_Def2_Adults.xls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"/>
  <sheetViews>
    <sheetView workbookViewId="0">
      <selection activeCell="H33" sqref="H33"/>
    </sheetView>
  </sheetViews>
  <sheetFormatPr defaultRowHeight="12.75" x14ac:dyDescent="0.2"/>
  <cols>
    <col min="1" max="1" width="10.140625" bestFit="1" customWidth="1"/>
  </cols>
  <sheetData>
    <row r="1" spans="1:2" x14ac:dyDescent="0.2">
      <c r="A1" t="s">
        <v>188</v>
      </c>
      <c r="B1" s="75" t="s">
        <v>190</v>
      </c>
    </row>
    <row r="2" spans="1:2" x14ac:dyDescent="0.2">
      <c r="A2" t="s">
        <v>189</v>
      </c>
      <c r="B2" s="75" t="s">
        <v>191</v>
      </c>
    </row>
    <row r="3" spans="1:2" x14ac:dyDescent="0.2">
      <c r="A3" s="74">
        <v>44120</v>
      </c>
    </row>
  </sheetData>
  <hyperlinks>
    <hyperlink ref="B1" r:id="rId1" xr:uid="{00000000-0004-0000-0000-000000000000}"/>
    <hyperlink ref="B2" r:id="rId2" xr:uid="{00000000-0004-0000-0000-000001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/>
  </sheetPr>
  <dimension ref="A1:G37"/>
  <sheetViews>
    <sheetView workbookViewId="0">
      <selection activeCell="B32" sqref="B32"/>
    </sheetView>
  </sheetViews>
  <sheetFormatPr defaultColWidth="9.140625" defaultRowHeight="12.75" x14ac:dyDescent="0.2"/>
  <cols>
    <col min="1" max="1" width="42.42578125" style="3" customWidth="1"/>
    <col min="2" max="2" width="22.28515625" style="4" customWidth="1"/>
    <col min="3" max="3" width="9.5703125" style="24" customWidth="1"/>
    <col min="4" max="16384" width="9.140625" style="15"/>
  </cols>
  <sheetData>
    <row r="1" spans="1:7" s="14" customFormat="1" ht="27" customHeight="1" x14ac:dyDescent="0.2">
      <c r="A1" s="83" t="s">
        <v>187</v>
      </c>
      <c r="B1" s="83"/>
      <c r="C1" s="83"/>
    </row>
    <row r="2" spans="1:7" s="14" customFormat="1" ht="37.5" customHeight="1" x14ac:dyDescent="0.2">
      <c r="A2" s="84" t="s">
        <v>185</v>
      </c>
      <c r="B2" s="84"/>
      <c r="C2" s="84"/>
    </row>
    <row r="3" spans="1:7" ht="6" customHeight="1" x14ac:dyDescent="0.2">
      <c r="A3" s="70"/>
      <c r="B3" s="71"/>
      <c r="C3" s="72"/>
    </row>
    <row r="4" spans="1:7" ht="26.25" customHeight="1" x14ac:dyDescent="0.2">
      <c r="A4" s="1" t="s">
        <v>69</v>
      </c>
      <c r="B4" s="2" t="s">
        <v>105</v>
      </c>
      <c r="C4" s="25" t="s">
        <v>104</v>
      </c>
      <c r="G4" s="73"/>
    </row>
    <row r="5" spans="1:7" ht="14.25" customHeight="1" x14ac:dyDescent="0.2">
      <c r="A5" s="8" t="s">
        <v>102</v>
      </c>
      <c r="B5" s="12"/>
      <c r="C5" s="43"/>
    </row>
    <row r="6" spans="1:7" ht="14.25" customHeight="1" x14ac:dyDescent="0.2">
      <c r="A6" s="5" t="s">
        <v>78</v>
      </c>
      <c r="B6" s="17"/>
      <c r="C6" s="26"/>
    </row>
    <row r="7" spans="1:7" ht="14.25" customHeight="1" x14ac:dyDescent="0.2">
      <c r="A7" s="10" t="s">
        <v>75</v>
      </c>
      <c r="B7" s="30" t="str">
        <f>tbl_data!K6</f>
        <v>1.18 (1.10-1.27)</v>
      </c>
      <c r="C7" s="27" t="str">
        <f>tbl_data!L6</f>
        <v>&lt;0.0001</v>
      </c>
    </row>
    <row r="8" spans="1:7" ht="14.25" customHeight="1" x14ac:dyDescent="0.2">
      <c r="A8" s="5" t="s">
        <v>76</v>
      </c>
      <c r="B8" s="31"/>
      <c r="C8" s="26"/>
    </row>
    <row r="9" spans="1:7" ht="14.25" customHeight="1" x14ac:dyDescent="0.2">
      <c r="A9" s="10" t="s">
        <v>71</v>
      </c>
      <c r="B9" s="30" t="str">
        <f>tbl_data!K8</f>
        <v>0.99 (0.96-1.02)</v>
      </c>
      <c r="C9" s="27">
        <f>tbl_data!L8</f>
        <v>0.61539999999999995</v>
      </c>
    </row>
    <row r="10" spans="1:7" ht="14.25" customHeight="1" x14ac:dyDescent="0.2">
      <c r="A10" s="5" t="s">
        <v>74</v>
      </c>
      <c r="B10" s="31" t="str">
        <f>tbl_data!K9</f>
        <v>0.93 (0.91-0.95)</v>
      </c>
      <c r="C10" s="26" t="str">
        <f>tbl_data!L9</f>
        <v>&lt;0.0001</v>
      </c>
    </row>
    <row r="11" spans="1:7" ht="14.25" customHeight="1" x14ac:dyDescent="0.2">
      <c r="A11" s="6" t="s">
        <v>84</v>
      </c>
      <c r="B11" s="30"/>
      <c r="C11" s="27"/>
    </row>
    <row r="12" spans="1:7" ht="14.25" customHeight="1" x14ac:dyDescent="0.2">
      <c r="A12" s="11">
        <v>1</v>
      </c>
      <c r="B12" s="31" t="str">
        <f>tbl_data!K11</f>
        <v>1.17 (1.12-1.22)</v>
      </c>
      <c r="C12" s="26" t="str">
        <f>tbl_data!L11</f>
        <v>&lt;0.0001</v>
      </c>
    </row>
    <row r="13" spans="1:7" ht="14.25" customHeight="1" x14ac:dyDescent="0.2">
      <c r="A13" s="10">
        <v>2</v>
      </c>
      <c r="B13" s="30" t="str">
        <f>tbl_data!K12</f>
        <v>1.34 (1.23-1.46)</v>
      </c>
      <c r="C13" s="27" t="str">
        <f>tbl_data!L12</f>
        <v>&lt;0.0001</v>
      </c>
    </row>
    <row r="14" spans="1:7" ht="14.25" customHeight="1" x14ac:dyDescent="0.2">
      <c r="A14" s="11" t="s">
        <v>85</v>
      </c>
      <c r="B14" s="31" t="str">
        <f>tbl_data!K13</f>
        <v>1.43 (1.26-1.62)</v>
      </c>
      <c r="C14" s="26" t="str">
        <f>tbl_data!L13</f>
        <v>&lt;0.0001</v>
      </c>
    </row>
    <row r="15" spans="1:7" ht="14.25" customHeight="1" x14ac:dyDescent="0.2">
      <c r="A15" s="8" t="s">
        <v>101</v>
      </c>
      <c r="B15" s="32"/>
      <c r="C15" s="44"/>
    </row>
    <row r="16" spans="1:7" ht="14.25" customHeight="1" x14ac:dyDescent="0.2">
      <c r="A16" s="9" t="s">
        <v>91</v>
      </c>
      <c r="B16" s="33" t="str">
        <f>tbl_data!K15</f>
        <v>1.04 (0.97-1.11)</v>
      </c>
      <c r="C16" s="29">
        <f>tbl_data!L15</f>
        <v>0.27950000000000003</v>
      </c>
    </row>
    <row r="17" spans="1:3" ht="14.25" customHeight="1" x14ac:dyDescent="0.2">
      <c r="A17" s="6" t="s">
        <v>76</v>
      </c>
      <c r="B17" s="30"/>
      <c r="C17" s="27"/>
    </row>
    <row r="18" spans="1:3" ht="14.25" customHeight="1" x14ac:dyDescent="0.2">
      <c r="A18" s="11" t="s">
        <v>71</v>
      </c>
      <c r="B18" s="31" t="str">
        <f>tbl_data!K17</f>
        <v>1.03 (0.88-1.21)</v>
      </c>
      <c r="C18" s="26">
        <f>tbl_data!L17</f>
        <v>0.68240000000000001</v>
      </c>
    </row>
    <row r="19" spans="1:3" ht="14.25" customHeight="1" x14ac:dyDescent="0.2">
      <c r="A19" s="6" t="s">
        <v>92</v>
      </c>
      <c r="B19" s="30"/>
      <c r="C19" s="27"/>
    </row>
    <row r="20" spans="1:3" ht="14.25" customHeight="1" x14ac:dyDescent="0.2">
      <c r="A20" s="11" t="s">
        <v>93</v>
      </c>
      <c r="B20" s="31" t="str">
        <f>tbl_data!K19</f>
        <v>0.74 (0.63-0.86)</v>
      </c>
      <c r="C20" s="26">
        <f>tbl_data!L19</f>
        <v>1E-4</v>
      </c>
    </row>
    <row r="21" spans="1:3" ht="14.25" customHeight="1" x14ac:dyDescent="0.2">
      <c r="A21" s="10" t="s">
        <v>94</v>
      </c>
      <c r="B21" s="30" t="str">
        <f>tbl_data!K20</f>
        <v>1.45 (1.24-1.70)</v>
      </c>
      <c r="C21" s="27" t="str">
        <f>tbl_data!L20</f>
        <v>&lt;0.0001</v>
      </c>
    </row>
    <row r="22" spans="1:3" ht="14.25" customHeight="1" x14ac:dyDescent="0.2">
      <c r="A22" s="11" t="s">
        <v>95</v>
      </c>
      <c r="B22" s="31" t="str">
        <f>tbl_data!K21</f>
        <v>1.20 (1.02-1.42)</v>
      </c>
      <c r="C22" s="26">
        <f>tbl_data!L21</f>
        <v>3.2899999999999999E-2</v>
      </c>
    </row>
    <row r="23" spans="1:3" ht="14.25" customHeight="1" x14ac:dyDescent="0.2">
      <c r="A23" s="10" t="s">
        <v>96</v>
      </c>
      <c r="B23" s="30" t="str">
        <f>tbl_data!K22</f>
        <v>1.10 (0.83-1.44)</v>
      </c>
      <c r="C23" s="27">
        <f>tbl_data!L22</f>
        <v>0.51229999999999998</v>
      </c>
    </row>
    <row r="24" spans="1:3" ht="14.25" customHeight="1" x14ac:dyDescent="0.2">
      <c r="A24" s="5" t="s">
        <v>79</v>
      </c>
      <c r="B24" s="31"/>
      <c r="C24" s="26"/>
    </row>
    <row r="25" spans="1:3" ht="14.25" customHeight="1" x14ac:dyDescent="0.2">
      <c r="A25" s="10" t="s">
        <v>73</v>
      </c>
      <c r="B25" s="30" t="str">
        <f>tbl_data!K24</f>
        <v>1.16 (0.95-1.41)</v>
      </c>
      <c r="C25" s="27">
        <f>tbl_data!L24</f>
        <v>0.13669999999999999</v>
      </c>
    </row>
    <row r="26" spans="1:3" ht="14.25" customHeight="1" x14ac:dyDescent="0.2">
      <c r="A26" s="5" t="s">
        <v>77</v>
      </c>
      <c r="B26" s="31"/>
      <c r="C26" s="26"/>
    </row>
    <row r="27" spans="1:3" ht="14.25" customHeight="1" x14ac:dyDescent="0.2">
      <c r="A27" s="10" t="s">
        <v>26</v>
      </c>
      <c r="B27" s="30" t="str">
        <f>tbl_data!K26</f>
        <v>0.97 (0.82-1.14)</v>
      </c>
      <c r="C27" s="27">
        <f>tbl_data!L26</f>
        <v>0.69479999999999997</v>
      </c>
    </row>
    <row r="28" spans="1:3" ht="14.25" customHeight="1" x14ac:dyDescent="0.2">
      <c r="A28" s="5" t="s">
        <v>82</v>
      </c>
      <c r="B28" s="31"/>
      <c r="C28" s="26"/>
    </row>
    <row r="29" spans="1:3" ht="14.25" customHeight="1" x14ac:dyDescent="0.2">
      <c r="A29" s="10" t="s">
        <v>72</v>
      </c>
      <c r="B29" s="30" t="str">
        <f>tbl_data!K28</f>
        <v>1.50 (1.28-1.74)</v>
      </c>
      <c r="C29" s="27" t="str">
        <f>tbl_data!L28</f>
        <v>&lt;0.0001</v>
      </c>
    </row>
    <row r="30" spans="1:3" ht="14.25" customHeight="1" x14ac:dyDescent="0.2">
      <c r="A30" s="5" t="s">
        <v>83</v>
      </c>
      <c r="B30" s="31"/>
      <c r="C30" s="26"/>
    </row>
    <row r="31" spans="1:3" ht="14.25" customHeight="1" x14ac:dyDescent="0.2">
      <c r="A31" s="10" t="s">
        <v>26</v>
      </c>
      <c r="B31" s="30" t="str">
        <f>tbl_data!K30</f>
        <v>1.14 (1.10-1.18)</v>
      </c>
      <c r="C31" s="27" t="str">
        <f>tbl_data!L30</f>
        <v>&lt;0.0001</v>
      </c>
    </row>
    <row r="32" spans="1:3" ht="14.25" customHeight="1" x14ac:dyDescent="0.2">
      <c r="A32" s="11" t="s">
        <v>80</v>
      </c>
      <c r="B32" s="31" t="str">
        <f>tbl_data!K31</f>
        <v>0.75 (0.71-0.79)</v>
      </c>
      <c r="C32" s="26" t="str">
        <f>tbl_data!L31</f>
        <v>&lt;0.0001</v>
      </c>
    </row>
    <row r="33" spans="1:3" ht="14.25" customHeight="1" x14ac:dyDescent="0.2">
      <c r="A33" s="13" t="s">
        <v>81</v>
      </c>
      <c r="B33" s="30" t="str">
        <f>tbl_data!K32</f>
        <v>1.23 (1.11-1.37)</v>
      </c>
      <c r="C33" s="27">
        <f>tbl_data!L32</f>
        <v>1E-4</v>
      </c>
    </row>
    <row r="34" spans="1:3" ht="14.25" customHeight="1" x14ac:dyDescent="0.2">
      <c r="A34" s="8" t="s">
        <v>72</v>
      </c>
      <c r="B34" s="32"/>
      <c r="C34" s="44"/>
    </row>
    <row r="35" spans="1:3" ht="14.25" customHeight="1" x14ac:dyDescent="0.2">
      <c r="A35" s="5" t="s">
        <v>99</v>
      </c>
      <c r="B35" s="31"/>
      <c r="C35" s="26"/>
    </row>
    <row r="36" spans="1:3" ht="14.25" customHeight="1" x14ac:dyDescent="0.2">
      <c r="A36" s="18" t="s">
        <v>100</v>
      </c>
      <c r="B36" s="34" t="str">
        <f>tbl_data!K35</f>
        <v>0.97 (0.94-1.00)</v>
      </c>
      <c r="C36" s="28">
        <f>tbl_data!L35</f>
        <v>9.0300000000000005E-2</v>
      </c>
    </row>
    <row r="37" spans="1:3" ht="18" customHeight="1" x14ac:dyDescent="0.2">
      <c r="A37" s="85" t="s">
        <v>181</v>
      </c>
      <c r="B37" s="85"/>
      <c r="C37" s="85"/>
    </row>
  </sheetData>
  <mergeCells count="3">
    <mergeCell ref="A1:C1"/>
    <mergeCell ref="A2:C2"/>
    <mergeCell ref="A37:C37"/>
  </mergeCells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3CAC2353-D003-4EC3-A30E-3CDD3FDA3AD2}">
            <xm:f>tbl_data!$Q6="*"</xm:f>
            <x14:dxf>
              <font>
                <b/>
                <i val="0"/>
              </font>
            </x14:dxf>
          </x14:cfRule>
          <xm:sqref>B7:C36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2"/>
  </sheetPr>
  <dimension ref="A1:C47"/>
  <sheetViews>
    <sheetView workbookViewId="0">
      <selection activeCell="A24" sqref="A24"/>
    </sheetView>
  </sheetViews>
  <sheetFormatPr defaultColWidth="9.140625" defaultRowHeight="12.75" x14ac:dyDescent="0.2"/>
  <cols>
    <col min="1" max="1" width="42.42578125" style="3" customWidth="1"/>
    <col min="2" max="2" width="22.28515625" style="4" customWidth="1"/>
    <col min="3" max="3" width="9.5703125" style="24" customWidth="1"/>
    <col min="4" max="16384" width="9.140625" style="15"/>
  </cols>
  <sheetData>
    <row r="1" spans="1:3" s="14" customFormat="1" ht="25.5" customHeight="1" x14ac:dyDescent="0.2">
      <c r="A1" s="83" t="s">
        <v>186</v>
      </c>
      <c r="B1" s="83"/>
      <c r="C1" s="83"/>
    </row>
    <row r="2" spans="1:3" s="14" customFormat="1" ht="24.75" customHeight="1" x14ac:dyDescent="0.2">
      <c r="A2" s="84" t="s">
        <v>184</v>
      </c>
      <c r="B2" s="84"/>
      <c r="C2" s="84"/>
    </row>
    <row r="3" spans="1:3" ht="6" customHeight="1" x14ac:dyDescent="0.2">
      <c r="A3" s="70"/>
      <c r="B3" s="71"/>
      <c r="C3" s="72"/>
    </row>
    <row r="4" spans="1:3" ht="26.25" customHeight="1" x14ac:dyDescent="0.2">
      <c r="A4" s="1" t="s">
        <v>69</v>
      </c>
      <c r="B4" s="2" t="s">
        <v>105</v>
      </c>
      <c r="C4" s="25" t="s">
        <v>104</v>
      </c>
    </row>
    <row r="5" spans="1:3" ht="14.25" customHeight="1" x14ac:dyDescent="0.2">
      <c r="A5" s="8" t="s">
        <v>102</v>
      </c>
      <c r="B5" s="12"/>
      <c r="C5" s="43"/>
    </row>
    <row r="6" spans="1:3" ht="14.25" customHeight="1" x14ac:dyDescent="0.2">
      <c r="A6" s="5" t="s">
        <v>108</v>
      </c>
      <c r="B6" s="17"/>
      <c r="C6" s="26"/>
    </row>
    <row r="7" spans="1:3" ht="14.25" customHeight="1" x14ac:dyDescent="0.2">
      <c r="A7" s="10" t="s">
        <v>109</v>
      </c>
      <c r="B7" s="30" t="str">
        <f>tbl_data!B6</f>
        <v>0.50 (0.41-0.62)</v>
      </c>
      <c r="C7" s="27" t="str">
        <f>tbl_data!C6</f>
        <v>&lt;0.0001</v>
      </c>
    </row>
    <row r="8" spans="1:3" ht="14.25" customHeight="1" x14ac:dyDescent="0.2">
      <c r="A8" s="36" t="s">
        <v>110</v>
      </c>
      <c r="B8" s="31" t="str">
        <f>tbl_data!B7</f>
        <v>0.72 (0.68-0.77)</v>
      </c>
      <c r="C8" s="26" t="str">
        <f>tbl_data!C7</f>
        <v>&lt;0.0001</v>
      </c>
    </row>
    <row r="9" spans="1:3" ht="14.25" customHeight="1" x14ac:dyDescent="0.2">
      <c r="A9" s="35" t="s">
        <v>111</v>
      </c>
      <c r="B9" s="30" t="str">
        <f>tbl_data!B8</f>
        <v>0.77 (0.73-0.81)</v>
      </c>
      <c r="C9" s="27" t="str">
        <f>tbl_data!C8</f>
        <v>&lt;0.0001</v>
      </c>
    </row>
    <row r="10" spans="1:3" ht="14.25" customHeight="1" x14ac:dyDescent="0.2">
      <c r="A10" s="5" t="s">
        <v>76</v>
      </c>
      <c r="B10" s="31"/>
      <c r="C10" s="26"/>
    </row>
    <row r="11" spans="1:3" ht="14.25" customHeight="1" x14ac:dyDescent="0.2">
      <c r="A11" s="10" t="s">
        <v>71</v>
      </c>
      <c r="B11" s="30" t="str">
        <f>tbl_data!B10</f>
        <v>1.03 (0.98-1.08)</v>
      </c>
      <c r="C11" s="27">
        <f>tbl_data!C10</f>
        <v>0.25540000000000002</v>
      </c>
    </row>
    <row r="12" spans="1:3" ht="14.25" customHeight="1" x14ac:dyDescent="0.2">
      <c r="A12" s="5" t="s">
        <v>74</v>
      </c>
      <c r="B12" s="31" t="str">
        <f>tbl_data!B11</f>
        <v>0.90 (0.88-0.93)</v>
      </c>
      <c r="C12" s="26" t="str">
        <f>tbl_data!C11</f>
        <v>&lt;0.0001</v>
      </c>
    </row>
    <row r="13" spans="1:3" ht="14.25" customHeight="1" x14ac:dyDescent="0.2">
      <c r="A13" s="6" t="s">
        <v>112</v>
      </c>
      <c r="B13" s="30"/>
      <c r="C13" s="27"/>
    </row>
    <row r="14" spans="1:3" ht="14.25" customHeight="1" x14ac:dyDescent="0.2">
      <c r="A14" s="11">
        <v>2</v>
      </c>
      <c r="B14" s="31" t="str">
        <f>tbl_data!B13</f>
        <v>0.95 (0.89-1.01)</v>
      </c>
      <c r="C14" s="26">
        <f>tbl_data!C13</f>
        <v>8.3099999999999993E-2</v>
      </c>
    </row>
    <row r="15" spans="1:3" ht="14.25" customHeight="1" x14ac:dyDescent="0.2">
      <c r="A15" s="10">
        <v>3</v>
      </c>
      <c r="B15" s="30" t="str">
        <f>tbl_data!B14</f>
        <v>0.88 (0.82-0.94)</v>
      </c>
      <c r="C15" s="27">
        <f>tbl_data!C14</f>
        <v>4.0000000000000002E-4</v>
      </c>
    </row>
    <row r="16" spans="1:3" ht="14.25" customHeight="1" x14ac:dyDescent="0.2">
      <c r="A16" s="11" t="s">
        <v>113</v>
      </c>
      <c r="B16" s="31" t="str">
        <f>tbl_data!B15</f>
        <v>0.82 (0.75-0.89)</v>
      </c>
      <c r="C16" s="26" t="str">
        <f>tbl_data!C15</f>
        <v>&lt;0.0001</v>
      </c>
    </row>
    <row r="17" spans="1:3" ht="14.25" customHeight="1" x14ac:dyDescent="0.2">
      <c r="A17" s="6" t="s">
        <v>114</v>
      </c>
      <c r="B17" s="30"/>
      <c r="C17" s="27"/>
    </row>
    <row r="18" spans="1:3" ht="14.25" customHeight="1" x14ac:dyDescent="0.2">
      <c r="A18" s="11" t="s">
        <v>26</v>
      </c>
      <c r="B18" s="31" t="str">
        <f>tbl_data!B17</f>
        <v>0.97 (0.81-1.15)</v>
      </c>
      <c r="C18" s="26">
        <f>tbl_data!C17</f>
        <v>0.71430000000000005</v>
      </c>
    </row>
    <row r="19" spans="1:3" ht="14.25" customHeight="1" x14ac:dyDescent="0.2">
      <c r="A19" s="6" t="s">
        <v>84</v>
      </c>
      <c r="B19" s="30"/>
      <c r="C19" s="27"/>
    </row>
    <row r="20" spans="1:3" ht="14.25" customHeight="1" x14ac:dyDescent="0.2">
      <c r="A20" s="11">
        <v>1</v>
      </c>
      <c r="B20" s="31" t="str">
        <f>tbl_data!B19</f>
        <v>1.23 (1.15-1.31)</v>
      </c>
      <c r="C20" s="26" t="str">
        <f>tbl_data!C19</f>
        <v>&lt;0.0001</v>
      </c>
    </row>
    <row r="21" spans="1:3" ht="14.25" customHeight="1" x14ac:dyDescent="0.2">
      <c r="A21" s="10">
        <v>2</v>
      </c>
      <c r="B21" s="30" t="str">
        <f>tbl_data!B20</f>
        <v>1.43 (1.09-1.87)</v>
      </c>
      <c r="C21" s="27">
        <f>tbl_data!C20</f>
        <v>9.7999999999999997E-3</v>
      </c>
    </row>
    <row r="22" spans="1:3" ht="14.25" customHeight="1" x14ac:dyDescent="0.2">
      <c r="A22" s="11" t="s">
        <v>85</v>
      </c>
      <c r="B22" s="31" t="str">
        <f>tbl_data!B21</f>
        <v>1.34 (0.83-2.17)</v>
      </c>
      <c r="C22" s="26">
        <f>tbl_data!C21</f>
        <v>0.22900000000000001</v>
      </c>
    </row>
    <row r="23" spans="1:3" ht="14.25" customHeight="1" x14ac:dyDescent="0.2">
      <c r="A23" s="8" t="s">
        <v>101</v>
      </c>
      <c r="B23" s="32"/>
      <c r="C23" s="44"/>
    </row>
    <row r="24" spans="1:3" ht="14.25" customHeight="1" x14ac:dyDescent="0.2">
      <c r="A24" s="9" t="s">
        <v>91</v>
      </c>
      <c r="B24" s="33" t="str">
        <f>tbl_data!B23</f>
        <v>1.00 (0.93-1.08)</v>
      </c>
      <c r="C24" s="29">
        <f>tbl_data!C23</f>
        <v>0.9345</v>
      </c>
    </row>
    <row r="25" spans="1:3" ht="14.25" customHeight="1" x14ac:dyDescent="0.2">
      <c r="A25" s="6" t="s">
        <v>76</v>
      </c>
      <c r="B25" s="30"/>
      <c r="C25" s="27"/>
    </row>
    <row r="26" spans="1:3" ht="14.25" customHeight="1" x14ac:dyDescent="0.2">
      <c r="A26" s="11" t="s">
        <v>71</v>
      </c>
      <c r="B26" s="31" t="str">
        <f>tbl_data!B25</f>
        <v>1.03 (0.86-1.23)</v>
      </c>
      <c r="C26" s="26">
        <f>tbl_data!C25</f>
        <v>0.74380000000000002</v>
      </c>
    </row>
    <row r="27" spans="1:3" ht="14.25" customHeight="1" x14ac:dyDescent="0.2">
      <c r="A27" s="6" t="s">
        <v>92</v>
      </c>
      <c r="B27" s="30"/>
      <c r="C27" s="27"/>
    </row>
    <row r="28" spans="1:3" ht="14.25" customHeight="1" x14ac:dyDescent="0.2">
      <c r="A28" s="11" t="s">
        <v>93</v>
      </c>
      <c r="B28" s="31" t="str">
        <f>tbl_data!B27</f>
        <v>1.19 (0.98-1.45)</v>
      </c>
      <c r="C28" s="26">
        <f>tbl_data!C27</f>
        <v>7.9899999999999999E-2</v>
      </c>
    </row>
    <row r="29" spans="1:3" ht="14.25" customHeight="1" x14ac:dyDescent="0.2">
      <c r="A29" s="10" t="s">
        <v>94</v>
      </c>
      <c r="B29" s="30" t="str">
        <f>tbl_data!B28</f>
        <v>1.86 (1.53-2.25)</v>
      </c>
      <c r="C29" s="27" t="str">
        <f>tbl_data!C28</f>
        <v>&lt;0.0001</v>
      </c>
    </row>
    <row r="30" spans="1:3" ht="14.25" customHeight="1" x14ac:dyDescent="0.2">
      <c r="A30" s="11" t="s">
        <v>95</v>
      </c>
      <c r="B30" s="31" t="str">
        <f>tbl_data!B29</f>
        <v>1.65 (1.31-2.06)</v>
      </c>
      <c r="C30" s="26" t="str">
        <f>tbl_data!C29</f>
        <v>&lt;0.0001</v>
      </c>
    </row>
    <row r="31" spans="1:3" ht="14.25" customHeight="1" x14ac:dyDescent="0.2">
      <c r="A31" s="10" t="s">
        <v>96</v>
      </c>
      <c r="B31" s="30" t="str">
        <f>tbl_data!B30</f>
        <v>1.16 (0.82-1.65)</v>
      </c>
      <c r="C31" s="27">
        <f>tbl_data!C30</f>
        <v>0.38900000000000001</v>
      </c>
    </row>
    <row r="32" spans="1:3" ht="14.25" customHeight="1" x14ac:dyDescent="0.2">
      <c r="A32" s="5" t="s">
        <v>79</v>
      </c>
      <c r="B32" s="31"/>
      <c r="C32" s="26"/>
    </row>
    <row r="33" spans="1:3" ht="14.25" customHeight="1" x14ac:dyDescent="0.2">
      <c r="A33" s="10" t="s">
        <v>73</v>
      </c>
      <c r="B33" s="30" t="str">
        <f>tbl_data!B32</f>
        <v>0.83 (0.67-1.03)</v>
      </c>
      <c r="C33" s="27">
        <f>tbl_data!C32</f>
        <v>9.7900000000000001E-2</v>
      </c>
    </row>
    <row r="34" spans="1:3" ht="14.25" customHeight="1" x14ac:dyDescent="0.2">
      <c r="A34" s="5" t="s">
        <v>77</v>
      </c>
      <c r="B34" s="31"/>
      <c r="C34" s="26"/>
    </row>
    <row r="35" spans="1:3" ht="14.25" customHeight="1" x14ac:dyDescent="0.2">
      <c r="A35" s="10" t="s">
        <v>26</v>
      </c>
      <c r="B35" s="30" t="str">
        <f>tbl_data!B34</f>
        <v>0.88 (0.72-1.07)</v>
      </c>
      <c r="C35" s="27">
        <f>tbl_data!C34</f>
        <v>0.20219999999999999</v>
      </c>
    </row>
    <row r="36" spans="1:3" ht="14.25" customHeight="1" x14ac:dyDescent="0.2">
      <c r="A36" s="5" t="s">
        <v>82</v>
      </c>
      <c r="B36" s="31"/>
      <c r="C36" s="26"/>
    </row>
    <row r="37" spans="1:3" ht="14.25" customHeight="1" x14ac:dyDescent="0.2">
      <c r="A37" s="10" t="s">
        <v>72</v>
      </c>
      <c r="B37" s="30" t="str">
        <f>tbl_data!B36</f>
        <v>1.36 (1.14-1.62)</v>
      </c>
      <c r="C37" s="27">
        <f>tbl_data!C36</f>
        <v>5.0000000000000001E-4</v>
      </c>
    </row>
    <row r="38" spans="1:3" ht="14.25" customHeight="1" x14ac:dyDescent="0.2">
      <c r="A38" s="5" t="s">
        <v>107</v>
      </c>
      <c r="B38" s="31"/>
      <c r="C38" s="26"/>
    </row>
    <row r="39" spans="1:3" ht="14.25" customHeight="1" x14ac:dyDescent="0.2">
      <c r="A39" s="10" t="s">
        <v>26</v>
      </c>
      <c r="B39" s="30" t="str">
        <f>tbl_data!B38</f>
        <v>1.02 (0.75-1.39)</v>
      </c>
      <c r="C39" s="27">
        <f>tbl_data!C38</f>
        <v>0.89659999999999995</v>
      </c>
    </row>
    <row r="40" spans="1:3" ht="14.25" customHeight="1" x14ac:dyDescent="0.2">
      <c r="A40" s="5" t="s">
        <v>83</v>
      </c>
      <c r="B40" s="31"/>
      <c r="C40" s="26"/>
    </row>
    <row r="41" spans="1:3" ht="14.25" customHeight="1" x14ac:dyDescent="0.2">
      <c r="A41" s="10" t="s">
        <v>26</v>
      </c>
      <c r="B41" s="30" t="str">
        <f>tbl_data!B40</f>
        <v>1.14 (1.08-1.21)</v>
      </c>
      <c r="C41" s="27" t="str">
        <f>tbl_data!C40</f>
        <v>&lt;0.0001</v>
      </c>
    </row>
    <row r="42" spans="1:3" ht="14.25" customHeight="1" x14ac:dyDescent="0.2">
      <c r="A42" s="11" t="s">
        <v>80</v>
      </c>
      <c r="B42" s="31" t="str">
        <f>tbl_data!B41</f>
        <v>0.66 (0.60-0.72)</v>
      </c>
      <c r="C42" s="26" t="str">
        <f>tbl_data!C41</f>
        <v>&lt;0.0001</v>
      </c>
    </row>
    <row r="43" spans="1:3" ht="14.25" customHeight="1" x14ac:dyDescent="0.2">
      <c r="A43" s="13" t="s">
        <v>81</v>
      </c>
      <c r="B43" s="30" t="str">
        <f>tbl_data!B42</f>
        <v>1.18 (1.04-1.34)</v>
      </c>
      <c r="C43" s="27">
        <f>tbl_data!C42</f>
        <v>1.06E-2</v>
      </c>
    </row>
    <row r="44" spans="1:3" ht="14.25" customHeight="1" x14ac:dyDescent="0.2">
      <c r="A44" s="8" t="s">
        <v>72</v>
      </c>
      <c r="B44" s="32"/>
      <c r="C44" s="44"/>
    </row>
    <row r="45" spans="1:3" ht="14.25" customHeight="1" x14ac:dyDescent="0.2">
      <c r="A45" s="5" t="s">
        <v>99</v>
      </c>
      <c r="B45" s="31"/>
      <c r="C45" s="26"/>
    </row>
    <row r="46" spans="1:3" ht="14.25" customHeight="1" x14ac:dyDescent="0.2">
      <c r="A46" s="18" t="s">
        <v>100</v>
      </c>
      <c r="B46" s="34" t="str">
        <f>tbl_data!B45</f>
        <v>1.02 (0.97-1.07)</v>
      </c>
      <c r="C46" s="28">
        <f>tbl_data!C45</f>
        <v>0.48970000000000002</v>
      </c>
    </row>
    <row r="47" spans="1:3" ht="18" customHeight="1" x14ac:dyDescent="0.2">
      <c r="A47" s="85" t="s">
        <v>181</v>
      </c>
      <c r="B47" s="85"/>
      <c r="C47" s="85"/>
    </row>
  </sheetData>
  <mergeCells count="3">
    <mergeCell ref="A1:C1"/>
    <mergeCell ref="A2:C2"/>
    <mergeCell ref="A47:C47"/>
  </mergeCells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090E14E5-A2B0-462B-A5C0-5E09C2BFFEFE}">
            <xm:f>tbl_data!$H6="*"</xm:f>
            <x14:dxf>
              <font>
                <b/>
                <i val="0"/>
              </font>
            </x14:dxf>
          </x14:cfRule>
          <xm:sqref>B7:C46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48"/>
  <sheetViews>
    <sheetView topLeftCell="A4" workbookViewId="0">
      <selection activeCell="A16" sqref="A16"/>
    </sheetView>
  </sheetViews>
  <sheetFormatPr defaultRowHeight="12.75" x14ac:dyDescent="0.2"/>
  <cols>
    <col min="1" max="1" width="41.28515625" style="37" bestFit="1" customWidth="1"/>
    <col min="2" max="2" width="30.28515625" style="37" customWidth="1"/>
    <col min="3" max="4" width="8.28515625" style="46" customWidth="1"/>
    <col min="5" max="5" width="9.140625" style="50"/>
    <col min="6" max="6" width="10.85546875" style="50" bestFit="1" customWidth="1"/>
    <col min="7" max="7" width="12.140625" style="50" bestFit="1" customWidth="1"/>
    <col min="8" max="9" width="9.140625" style="51"/>
    <col min="11" max="11" width="8.7109375" customWidth="1"/>
    <col min="12" max="12" width="7.42578125" customWidth="1"/>
    <col min="13" max="13" width="41.28515625" style="20" bestFit="1" customWidth="1"/>
    <col min="14" max="14" width="42.28515625" style="37" customWidth="1"/>
    <col min="15" max="15" width="6.85546875" style="46" customWidth="1"/>
    <col min="16" max="16" width="6.85546875" style="45" customWidth="1"/>
    <col min="17" max="21" width="8" style="51" customWidth="1"/>
    <col min="22" max="22" width="10.28515625" customWidth="1"/>
  </cols>
  <sheetData>
    <row r="1" spans="1:23" s="59" customFormat="1" x14ac:dyDescent="0.2">
      <c r="A1" s="55" t="s">
        <v>69</v>
      </c>
      <c r="B1" s="55"/>
      <c r="C1" s="56" t="s">
        <v>67</v>
      </c>
      <c r="D1" s="57"/>
      <c r="E1" s="58"/>
      <c r="F1" s="58"/>
      <c r="G1" s="58"/>
      <c r="H1" s="58"/>
      <c r="I1" s="58"/>
      <c r="M1" s="60" t="s">
        <v>69</v>
      </c>
      <c r="N1" s="55"/>
      <c r="O1" s="57" t="s">
        <v>68</v>
      </c>
      <c r="P1" s="56"/>
      <c r="Q1" s="58"/>
      <c r="R1" s="58"/>
      <c r="S1" s="58"/>
      <c r="T1" s="58"/>
      <c r="U1" s="58"/>
    </row>
    <row r="2" spans="1:23" s="59" customFormat="1" x14ac:dyDescent="0.2">
      <c r="A2" s="55"/>
      <c r="B2" s="55"/>
      <c r="C2" s="57"/>
      <c r="D2" s="57"/>
      <c r="E2" s="58" t="s">
        <v>86</v>
      </c>
      <c r="F2" s="58"/>
      <c r="G2" s="58"/>
      <c r="H2" s="58"/>
      <c r="I2" s="58"/>
      <c r="K2" s="59" t="s">
        <v>182</v>
      </c>
      <c r="M2" s="60"/>
      <c r="N2" s="55"/>
      <c r="O2" s="57"/>
      <c r="P2" s="56"/>
      <c r="Q2" s="58" t="s">
        <v>86</v>
      </c>
      <c r="R2" s="58"/>
      <c r="S2" s="58"/>
      <c r="T2" s="58"/>
      <c r="U2" s="58"/>
      <c r="W2" s="59" t="s">
        <v>182</v>
      </c>
    </row>
    <row r="3" spans="1:23" s="59" customFormat="1" x14ac:dyDescent="0.2">
      <c r="A3" s="55" t="s">
        <v>120</v>
      </c>
      <c r="B3" s="61" t="s">
        <v>119</v>
      </c>
      <c r="C3" s="57" t="s">
        <v>115</v>
      </c>
      <c r="D3" s="57" t="s">
        <v>116</v>
      </c>
      <c r="E3" s="58" t="s">
        <v>87</v>
      </c>
      <c r="F3" s="62" t="s">
        <v>117</v>
      </c>
      <c r="G3" s="62" t="s">
        <v>118</v>
      </c>
      <c r="H3" s="58" t="s">
        <v>88</v>
      </c>
      <c r="I3" s="58" t="s">
        <v>89</v>
      </c>
      <c r="J3" s="59" t="s">
        <v>90</v>
      </c>
      <c r="K3" s="59" t="s">
        <v>103</v>
      </c>
      <c r="M3" s="60"/>
      <c r="N3" s="61" t="s">
        <v>119</v>
      </c>
      <c r="O3" s="57" t="s">
        <v>115</v>
      </c>
      <c r="P3" s="56" t="s">
        <v>116</v>
      </c>
      <c r="Q3" s="58" t="s">
        <v>87</v>
      </c>
      <c r="R3" s="62" t="s">
        <v>117</v>
      </c>
      <c r="S3" s="62" t="s">
        <v>118</v>
      </c>
      <c r="T3" s="58" t="s">
        <v>88</v>
      </c>
      <c r="U3" s="58" t="s">
        <v>89</v>
      </c>
      <c r="V3" s="59" t="s">
        <v>90</v>
      </c>
      <c r="W3" s="59" t="s">
        <v>103</v>
      </c>
    </row>
    <row r="4" spans="1:23" x14ac:dyDescent="0.2">
      <c r="A4" s="42" t="s">
        <v>125</v>
      </c>
      <c r="B4" s="63" t="str">
        <f>CONCATENATE(A4,K4)</f>
        <v xml:space="preserve">Patient Characteristics: </v>
      </c>
      <c r="C4" s="49">
        <v>0</v>
      </c>
      <c r="D4" s="49">
        <f>D47+2</f>
        <v>2</v>
      </c>
      <c r="K4" t="str">
        <f>IF(ISBLANK(J4)," ",IF(OR(J4="&lt;.0001",J4&lt;0.01),"*"," "))</f>
        <v xml:space="preserve"> </v>
      </c>
      <c r="M4" s="42" t="s">
        <v>125</v>
      </c>
      <c r="N4" s="63" t="str">
        <f>CONCATENATE(M4,W4)</f>
        <v xml:space="preserve">Patient Characteristics: </v>
      </c>
      <c r="O4" s="46">
        <v>0</v>
      </c>
      <c r="P4" s="49">
        <f>P37+2</f>
        <v>2</v>
      </c>
      <c r="Q4" s="50"/>
      <c r="R4" s="50"/>
      <c r="S4" s="50"/>
      <c r="W4" t="str">
        <f>IF(ISBLANK(V4)," ",IF(OR(V4="&lt;.0001",V4&lt;0.01),"*"," "))</f>
        <v xml:space="preserve"> </v>
      </c>
    </row>
    <row r="5" spans="1:23" x14ac:dyDescent="0.2">
      <c r="A5" s="38" t="s">
        <v>108</v>
      </c>
      <c r="B5" s="48" t="str">
        <f t="shared" ref="B5:B45" si="0">CONCATENATE(A5,K5)</f>
        <v xml:space="preserve">Age Group (Ref: 10-14 Years) </v>
      </c>
      <c r="C5" s="47">
        <v>0</v>
      </c>
      <c r="D5" s="52">
        <f>D4+2</f>
        <v>4</v>
      </c>
      <c r="K5" t="str">
        <f t="shared" ref="K5:K45" si="1">IF(ISBLANK(J5)," ",IF(OR(J5="&lt;.0001",J5&lt;0.01),"*"," "))</f>
        <v xml:space="preserve"> </v>
      </c>
      <c r="M5" s="20" t="s">
        <v>78</v>
      </c>
      <c r="N5" s="65" t="str">
        <f t="shared" ref="N5:N35" si="2">CONCATENATE(M5,W5)</f>
        <v xml:space="preserve">Age Group (Ref: 15-64 Years) </v>
      </c>
      <c r="O5" s="46">
        <v>0</v>
      </c>
      <c r="P5" s="52">
        <f>P4+2</f>
        <v>4</v>
      </c>
      <c r="Q5" s="50"/>
      <c r="R5" s="50"/>
      <c r="S5" s="50"/>
      <c r="W5" t="str">
        <f t="shared" ref="W5:W35" si="3">IF(ISBLANK(V5)," ",IF(OR(V5="&lt;.0001",V5&lt;0.01),"*"," "))</f>
        <v xml:space="preserve"> </v>
      </c>
    </row>
    <row r="6" spans="1:23" x14ac:dyDescent="0.2">
      <c r="A6" s="39" t="s">
        <v>109</v>
      </c>
      <c r="B6" s="64" t="str">
        <f t="shared" si="0"/>
        <v>Under 1*</v>
      </c>
      <c r="C6" s="47">
        <v>0</v>
      </c>
      <c r="D6" s="52">
        <f t="shared" ref="D6:D45" si="4">D5+2</f>
        <v>6</v>
      </c>
      <c r="E6" s="50">
        <f>Odds_kids!E16</f>
        <v>0.50133000000000005</v>
      </c>
      <c r="F6" s="50">
        <f>E6-H6</f>
        <v>9.5060000000000033E-2</v>
      </c>
      <c r="G6" s="50">
        <f>I6-E6</f>
        <v>0.11729999999999996</v>
      </c>
      <c r="H6" s="51">
        <f>Odds_kids!F16</f>
        <v>0.40627000000000002</v>
      </c>
      <c r="I6" s="51">
        <f>Odds_kids!G16</f>
        <v>0.61863000000000001</v>
      </c>
      <c r="J6" t="str">
        <f>Odds_kids!H16</f>
        <v>&lt;.0001</v>
      </c>
      <c r="K6" t="str">
        <f t="shared" si="1"/>
        <v>*</v>
      </c>
      <c r="M6" s="22" t="s">
        <v>75</v>
      </c>
      <c r="N6" s="66" t="str">
        <f t="shared" si="2"/>
        <v>65 and Older*</v>
      </c>
      <c r="O6" s="46">
        <v>0</v>
      </c>
      <c r="P6" s="52">
        <f t="shared" ref="P6" si="5">P5+2</f>
        <v>6</v>
      </c>
      <c r="Q6" s="50">
        <f>Odds_adults!E15</f>
        <v>1.1819599999999999</v>
      </c>
      <c r="R6" s="50">
        <f>Q6-T6</f>
        <v>8.4939999999999793E-2</v>
      </c>
      <c r="S6" s="50">
        <f>U6-Q6</f>
        <v>9.1530000000000111E-2</v>
      </c>
      <c r="T6" s="51">
        <f>Odds_adults!F15</f>
        <v>1.0970200000000001</v>
      </c>
      <c r="U6" s="51">
        <f>Odds_adults!G15</f>
        <v>1.27349</v>
      </c>
      <c r="V6" t="str">
        <f>Odds_adults!H15</f>
        <v>&lt;.0001</v>
      </c>
      <c r="W6" t="str">
        <f t="shared" si="3"/>
        <v>*</v>
      </c>
    </row>
    <row r="7" spans="1:23" x14ac:dyDescent="0.2">
      <c r="A7" s="40" t="s">
        <v>193</v>
      </c>
      <c r="B7" s="64" t="str">
        <f t="shared" si="0"/>
        <v>1-4*</v>
      </c>
      <c r="C7" s="47">
        <v>0</v>
      </c>
      <c r="D7" s="52">
        <f t="shared" si="4"/>
        <v>8</v>
      </c>
      <c r="E7" s="50">
        <f>Odds_kids!E17</f>
        <v>0.71940999999999999</v>
      </c>
      <c r="F7" s="50">
        <f t="shared" ref="F7:F45" si="6">E7-H7</f>
        <v>4.4220000000000037E-2</v>
      </c>
      <c r="G7" s="50">
        <f t="shared" ref="G7:G45" si="7">I7-E7</f>
        <v>4.7120000000000051E-2</v>
      </c>
      <c r="H7" s="51">
        <f>Odds_kids!F17</f>
        <v>0.67518999999999996</v>
      </c>
      <c r="I7" s="51">
        <f>Odds_kids!G17</f>
        <v>0.76653000000000004</v>
      </c>
      <c r="J7" t="str">
        <f>Odds_kids!H17</f>
        <v>&lt;.0001</v>
      </c>
      <c r="K7" t="str">
        <f t="shared" si="1"/>
        <v>*</v>
      </c>
      <c r="M7" s="20" t="s">
        <v>76</v>
      </c>
      <c r="N7" s="65" t="str">
        <f t="shared" si="2"/>
        <v xml:space="preserve">Sex (Ref: Female) </v>
      </c>
      <c r="O7" s="46">
        <v>0</v>
      </c>
      <c r="P7" s="52">
        <f>P6+3</f>
        <v>9</v>
      </c>
      <c r="Q7" s="50"/>
      <c r="R7" s="50"/>
      <c r="S7" s="50"/>
      <c r="W7" t="str">
        <f t="shared" si="3"/>
        <v xml:space="preserve"> </v>
      </c>
    </row>
    <row r="8" spans="1:23" x14ac:dyDescent="0.2">
      <c r="A8" s="40" t="s">
        <v>111</v>
      </c>
      <c r="B8" s="64" t="str">
        <f t="shared" si="0"/>
        <v>5-9*</v>
      </c>
      <c r="C8" s="47">
        <v>0</v>
      </c>
      <c r="D8" s="52">
        <f t="shared" si="4"/>
        <v>10</v>
      </c>
      <c r="E8" s="50">
        <f>Odds_kids!E18</f>
        <v>0.76734999999999998</v>
      </c>
      <c r="F8" s="50">
        <f t="shared" si="6"/>
        <v>4.1439999999999921E-2</v>
      </c>
      <c r="G8" s="50">
        <f t="shared" si="7"/>
        <v>4.381999999999997E-2</v>
      </c>
      <c r="H8" s="51">
        <f>Odds_kids!F18</f>
        <v>0.72591000000000006</v>
      </c>
      <c r="I8" s="51">
        <f>Odds_kids!G18</f>
        <v>0.81116999999999995</v>
      </c>
      <c r="J8" t="str">
        <f>Odds_kids!H18</f>
        <v>&lt;.0001</v>
      </c>
      <c r="K8" t="str">
        <f t="shared" si="1"/>
        <v>*</v>
      </c>
      <c r="M8" s="22" t="s">
        <v>71</v>
      </c>
      <c r="N8" s="66" t="str">
        <f t="shared" si="2"/>
        <v xml:space="preserve">Male </v>
      </c>
      <c r="O8" s="46">
        <v>0</v>
      </c>
      <c r="P8" s="52">
        <f>P7+2</f>
        <v>11</v>
      </c>
      <c r="Q8" s="50">
        <f>Odds_adults!E16</f>
        <v>0.99175000000000002</v>
      </c>
      <c r="R8" s="50">
        <f t="shared" ref="R8:R9" si="8">Q8-T8</f>
        <v>3.1560000000000032E-2</v>
      </c>
      <c r="S8" s="50">
        <f t="shared" ref="S8:S9" si="9">U8-Q8</f>
        <v>3.2590000000000008E-2</v>
      </c>
      <c r="T8" s="51">
        <f>Odds_adults!F16</f>
        <v>0.96018999999999999</v>
      </c>
      <c r="U8" s="51">
        <f>Odds_adults!G16</f>
        <v>1.02434</v>
      </c>
      <c r="V8">
        <f>Odds_adults!H16</f>
        <v>0.61539999999999995</v>
      </c>
      <c r="W8" t="str">
        <f t="shared" si="3"/>
        <v xml:space="preserve"> </v>
      </c>
    </row>
    <row r="9" spans="1:23" x14ac:dyDescent="0.2">
      <c r="A9" s="38" t="s">
        <v>76</v>
      </c>
      <c r="B9" s="48" t="str">
        <f t="shared" si="0"/>
        <v xml:space="preserve">Sex (Ref: Female) </v>
      </c>
      <c r="C9" s="47">
        <v>0</v>
      </c>
      <c r="D9" s="52">
        <f>D8+3</f>
        <v>13</v>
      </c>
      <c r="K9" t="str">
        <f t="shared" si="1"/>
        <v xml:space="preserve"> </v>
      </c>
      <c r="M9" s="20" t="s">
        <v>74</v>
      </c>
      <c r="N9" s="65" t="str">
        <f t="shared" si="2"/>
        <v>Average Socioeconomic Factor Index (SEFI-2)*</v>
      </c>
      <c r="O9" s="46">
        <v>0</v>
      </c>
      <c r="P9" s="52">
        <f>P8+3</f>
        <v>14</v>
      </c>
      <c r="Q9" s="50">
        <f>Odds_adults!E22</f>
        <v>0.93088000000000004</v>
      </c>
      <c r="R9" s="50">
        <f t="shared" si="8"/>
        <v>1.644000000000001E-2</v>
      </c>
      <c r="S9" s="50">
        <f t="shared" si="9"/>
        <v>1.6729999999999912E-2</v>
      </c>
      <c r="T9" s="51">
        <f>Odds_adults!F22</f>
        <v>0.91444000000000003</v>
      </c>
      <c r="U9" s="51">
        <f>Odds_adults!G22</f>
        <v>0.94760999999999995</v>
      </c>
      <c r="V9" t="str">
        <f>Odds_adults!H22</f>
        <v>&lt;.0001</v>
      </c>
      <c r="W9" t="str">
        <f t="shared" si="3"/>
        <v>*</v>
      </c>
    </row>
    <row r="10" spans="1:23" x14ac:dyDescent="0.2">
      <c r="A10" s="39" t="s">
        <v>71</v>
      </c>
      <c r="B10" s="64" t="str">
        <f t="shared" si="0"/>
        <v xml:space="preserve">Male </v>
      </c>
      <c r="C10" s="47">
        <v>0</v>
      </c>
      <c r="D10" s="52">
        <f t="shared" si="4"/>
        <v>15</v>
      </c>
      <c r="E10" s="50">
        <f>Odds_kids!E19</f>
        <v>1.0273000000000001</v>
      </c>
      <c r="F10" s="50">
        <f t="shared" si="6"/>
        <v>4.6590000000000131E-2</v>
      </c>
      <c r="G10" s="50">
        <f t="shared" si="7"/>
        <v>4.8799999999999955E-2</v>
      </c>
      <c r="H10" s="51">
        <f>Odds_kids!F19</f>
        <v>0.98070999999999997</v>
      </c>
      <c r="I10" s="51">
        <f>Odds_kids!G19</f>
        <v>1.0761000000000001</v>
      </c>
      <c r="J10">
        <f>Odds_kids!H19</f>
        <v>0.25540000000000002</v>
      </c>
      <c r="K10" t="str">
        <f t="shared" si="1"/>
        <v xml:space="preserve"> </v>
      </c>
      <c r="M10" s="20" t="s">
        <v>84</v>
      </c>
      <c r="N10" s="65" t="str">
        <f t="shared" si="2"/>
        <v xml:space="preserve">Charlson Comorbidity Index Score (Ref: 0) </v>
      </c>
      <c r="O10" s="46">
        <v>0</v>
      </c>
      <c r="P10" s="52">
        <f>P9+3</f>
        <v>17</v>
      </c>
      <c r="Q10" s="50"/>
      <c r="R10" s="50"/>
      <c r="S10" s="50"/>
      <c r="W10" t="str">
        <f t="shared" si="3"/>
        <v xml:space="preserve"> </v>
      </c>
    </row>
    <row r="11" spans="1:23" x14ac:dyDescent="0.2">
      <c r="A11" s="38" t="s">
        <v>74</v>
      </c>
      <c r="B11" s="48" t="str">
        <f t="shared" si="0"/>
        <v>Average Socioeconomic Factor Index (SEFI-2)*</v>
      </c>
      <c r="C11" s="47">
        <v>0</v>
      </c>
      <c r="D11" s="52">
        <f>D10+3</f>
        <v>18</v>
      </c>
      <c r="E11" s="50">
        <f>Odds_kids!E29</f>
        <v>0.90115999999999996</v>
      </c>
      <c r="F11" s="50">
        <f t="shared" si="6"/>
        <v>2.5519999999999987E-2</v>
      </c>
      <c r="G11" s="50">
        <f t="shared" si="7"/>
        <v>2.6270000000000016E-2</v>
      </c>
      <c r="H11" s="51">
        <f>Odds_kids!F29</f>
        <v>0.87563999999999997</v>
      </c>
      <c r="I11" s="51">
        <f>Odds_kids!G29</f>
        <v>0.92742999999999998</v>
      </c>
      <c r="J11" t="str">
        <f>Odds_kids!H29</f>
        <v>&lt;.0001</v>
      </c>
      <c r="K11" t="str">
        <f t="shared" si="1"/>
        <v>*</v>
      </c>
      <c r="M11" s="22">
        <v>1</v>
      </c>
      <c r="N11" s="66" t="str">
        <f t="shared" si="2"/>
        <v>1*</v>
      </c>
      <c r="O11" s="46">
        <v>0</v>
      </c>
      <c r="P11" s="52">
        <f t="shared" ref="P11:P13" si="10">P10+2</f>
        <v>19</v>
      </c>
      <c r="Q11" s="50">
        <f>Odds_adults!E17</f>
        <v>1.1697599999999999</v>
      </c>
      <c r="R11" s="50">
        <f t="shared" ref="R11:R13" si="11">Q11-T11</f>
        <v>4.8319999999999919E-2</v>
      </c>
      <c r="S11" s="50">
        <f t="shared" ref="S11:S13" si="12">U11-Q11</f>
        <v>5.04E-2</v>
      </c>
      <c r="T11" s="51">
        <f>Odds_adults!F17</f>
        <v>1.12144</v>
      </c>
      <c r="U11" s="51">
        <f>Odds_adults!G17</f>
        <v>1.2201599999999999</v>
      </c>
      <c r="V11" t="str">
        <f>Odds_adults!H17</f>
        <v>&lt;.0001</v>
      </c>
      <c r="W11" t="str">
        <f t="shared" si="3"/>
        <v>*</v>
      </c>
    </row>
    <row r="12" spans="1:23" x14ac:dyDescent="0.2">
      <c r="A12" s="38" t="s">
        <v>194</v>
      </c>
      <c r="B12" s="48" t="str">
        <f t="shared" si="0"/>
        <v xml:space="preserve">Number of children in the household (Ref: 1) </v>
      </c>
      <c r="C12" s="47">
        <v>0</v>
      </c>
      <c r="D12" s="52">
        <f>D11+3</f>
        <v>21</v>
      </c>
      <c r="K12" t="str">
        <f t="shared" si="1"/>
        <v xml:space="preserve"> </v>
      </c>
      <c r="M12" s="22">
        <v>2</v>
      </c>
      <c r="N12" s="66" t="str">
        <f t="shared" si="2"/>
        <v>2*</v>
      </c>
      <c r="O12" s="46">
        <v>0</v>
      </c>
      <c r="P12" s="52">
        <f t="shared" si="10"/>
        <v>21</v>
      </c>
      <c r="Q12" s="50">
        <f>Odds_adults!E18</f>
        <v>1.3408</v>
      </c>
      <c r="R12" s="50">
        <f t="shared" si="11"/>
        <v>0.10935000000000006</v>
      </c>
      <c r="S12" s="50">
        <f t="shared" si="12"/>
        <v>0.11907000000000001</v>
      </c>
      <c r="T12" s="51">
        <f>Odds_adults!F18</f>
        <v>1.2314499999999999</v>
      </c>
      <c r="U12" s="51">
        <f>Odds_adults!G18</f>
        <v>1.45987</v>
      </c>
      <c r="V12" t="str">
        <f>Odds_adults!H18</f>
        <v>&lt;.0001</v>
      </c>
      <c r="W12" t="str">
        <f t="shared" si="3"/>
        <v>*</v>
      </c>
    </row>
    <row r="13" spans="1:23" x14ac:dyDescent="0.2">
      <c r="A13" s="39">
        <v>2</v>
      </c>
      <c r="B13" s="64" t="str">
        <f t="shared" si="0"/>
        <v xml:space="preserve">2 </v>
      </c>
      <c r="C13" s="47">
        <v>0</v>
      </c>
      <c r="D13" s="52">
        <f t="shared" si="4"/>
        <v>23</v>
      </c>
      <c r="E13" s="50">
        <f>Odds_kids!E25</f>
        <v>0.94657999999999998</v>
      </c>
      <c r="F13" s="50">
        <f t="shared" si="6"/>
        <v>5.6980000000000031E-2</v>
      </c>
      <c r="G13" s="50">
        <f t="shared" si="7"/>
        <v>6.0629999999999962E-2</v>
      </c>
      <c r="H13" s="51">
        <f>Odds_kids!F25</f>
        <v>0.88959999999999995</v>
      </c>
      <c r="I13" s="51">
        <f>Odds_kids!G25</f>
        <v>1.0072099999999999</v>
      </c>
      <c r="J13">
        <f>Odds_kids!H25</f>
        <v>8.3099999999999993E-2</v>
      </c>
      <c r="K13" t="str">
        <f t="shared" si="1"/>
        <v xml:space="preserve"> </v>
      </c>
      <c r="M13" s="22" t="s">
        <v>85</v>
      </c>
      <c r="N13" s="66" t="str">
        <f t="shared" si="2"/>
        <v>3 or Higher*</v>
      </c>
      <c r="O13" s="46">
        <v>0</v>
      </c>
      <c r="P13" s="52">
        <f t="shared" si="10"/>
        <v>23</v>
      </c>
      <c r="Q13" s="50">
        <f>Odds_adults!E19</f>
        <v>1.4308700000000001</v>
      </c>
      <c r="R13" s="50">
        <f t="shared" si="11"/>
        <v>0.16761000000000004</v>
      </c>
      <c r="S13" s="50">
        <f t="shared" si="12"/>
        <v>0.18984999999999985</v>
      </c>
      <c r="T13" s="51">
        <f>Odds_adults!F19</f>
        <v>1.26326</v>
      </c>
      <c r="U13" s="51">
        <f>Odds_adults!G19</f>
        <v>1.6207199999999999</v>
      </c>
      <c r="V13" t="str">
        <f>Odds_adults!H19</f>
        <v>&lt;.0001</v>
      </c>
      <c r="W13" t="str">
        <f t="shared" si="3"/>
        <v>*</v>
      </c>
    </row>
    <row r="14" spans="1:23" x14ac:dyDescent="0.2">
      <c r="A14" s="39">
        <v>3</v>
      </c>
      <c r="B14" s="64" t="str">
        <f t="shared" si="0"/>
        <v>3*</v>
      </c>
      <c r="C14" s="47">
        <v>0</v>
      </c>
      <c r="D14" s="52">
        <f t="shared" si="4"/>
        <v>25</v>
      </c>
      <c r="E14" s="50">
        <f>Odds_kids!E26</f>
        <v>0.87882000000000005</v>
      </c>
      <c r="F14" s="50">
        <f t="shared" si="6"/>
        <v>6.0730000000000062E-2</v>
      </c>
      <c r="G14" s="50">
        <f t="shared" si="7"/>
        <v>6.5249999999999919E-2</v>
      </c>
      <c r="H14" s="51">
        <f>Odds_kids!F26</f>
        <v>0.81808999999999998</v>
      </c>
      <c r="I14" s="51">
        <f>Odds_kids!G26</f>
        <v>0.94406999999999996</v>
      </c>
      <c r="J14">
        <f>Odds_kids!H26</f>
        <v>4.0000000000000002E-4</v>
      </c>
      <c r="K14" t="str">
        <f t="shared" si="1"/>
        <v>*</v>
      </c>
      <c r="M14" s="23" t="s">
        <v>124</v>
      </c>
      <c r="N14" s="69" t="str">
        <f t="shared" si="2"/>
        <v xml:space="preserve">Physician Characteristics: </v>
      </c>
      <c r="O14" s="46">
        <v>0</v>
      </c>
      <c r="P14" s="52">
        <f>P13+3</f>
        <v>26</v>
      </c>
      <c r="Q14" s="50"/>
      <c r="R14" s="50"/>
      <c r="S14" s="50"/>
      <c r="W14" t="str">
        <f t="shared" si="3"/>
        <v xml:space="preserve"> </v>
      </c>
    </row>
    <row r="15" spans="1:23" x14ac:dyDescent="0.2">
      <c r="A15" s="39" t="s">
        <v>113</v>
      </c>
      <c r="B15" s="64" t="str">
        <f t="shared" si="0"/>
        <v>4 or More*</v>
      </c>
      <c r="C15" s="47">
        <v>0</v>
      </c>
      <c r="D15" s="52">
        <f t="shared" si="4"/>
        <v>27</v>
      </c>
      <c r="E15" s="50">
        <f>Odds_kids!E27</f>
        <v>0.81711</v>
      </c>
      <c r="F15" s="50">
        <f t="shared" si="6"/>
        <v>6.5119999999999956E-2</v>
      </c>
      <c r="G15" s="50">
        <f t="shared" si="7"/>
        <v>7.0760000000000045E-2</v>
      </c>
      <c r="H15" s="51">
        <f>Odds_kids!F27</f>
        <v>0.75199000000000005</v>
      </c>
      <c r="I15" s="51">
        <f>Odds_kids!G27</f>
        <v>0.88787000000000005</v>
      </c>
      <c r="J15" t="str">
        <f>Odds_kids!H27</f>
        <v>&lt;.0001</v>
      </c>
      <c r="K15" t="str">
        <f t="shared" si="1"/>
        <v>*</v>
      </c>
      <c r="M15" s="20" t="s">
        <v>70</v>
      </c>
      <c r="N15" s="65" t="str">
        <f t="shared" si="2"/>
        <v xml:space="preserve">Average Age (Years) </v>
      </c>
      <c r="O15" s="46">
        <v>0</v>
      </c>
      <c r="P15" s="52">
        <f>P14+2</f>
        <v>28</v>
      </c>
      <c r="Q15" s="50">
        <f>Odds_adults!E5</f>
        <v>1.03695</v>
      </c>
      <c r="R15" s="50">
        <f>Q15-T15</f>
        <v>6.6000000000000059E-2</v>
      </c>
      <c r="S15" s="50">
        <f>U15-Q15</f>
        <v>7.0479999999999876E-2</v>
      </c>
      <c r="T15" s="51">
        <f>Odds_adults!F5</f>
        <v>0.97094999999999998</v>
      </c>
      <c r="U15" s="51">
        <f>Odds_adults!G5</f>
        <v>1.1074299999999999</v>
      </c>
      <c r="V15">
        <f>Odds_adults!H5</f>
        <v>0.27950000000000003</v>
      </c>
      <c r="W15" t="str">
        <f t="shared" si="3"/>
        <v xml:space="preserve"> </v>
      </c>
    </row>
    <row r="16" spans="1:23" x14ac:dyDescent="0.2">
      <c r="A16" s="38" t="s">
        <v>195</v>
      </c>
      <c r="B16" s="48" t="str">
        <f t="shared" si="0"/>
        <v xml:space="preserve">In Care of Child and Family Services (Ref: No) </v>
      </c>
      <c r="C16" s="47">
        <v>0</v>
      </c>
      <c r="D16" s="52">
        <f>D15+3</f>
        <v>30</v>
      </c>
      <c r="K16" t="str">
        <f t="shared" si="1"/>
        <v xml:space="preserve"> </v>
      </c>
      <c r="M16" s="20" t="s">
        <v>76</v>
      </c>
      <c r="N16" s="65" t="str">
        <f t="shared" si="2"/>
        <v xml:space="preserve">Sex (Ref: Female) </v>
      </c>
      <c r="O16" s="46">
        <v>0</v>
      </c>
      <c r="P16" s="52">
        <f>P15+3</f>
        <v>31</v>
      </c>
      <c r="Q16" s="50"/>
      <c r="R16" s="50"/>
      <c r="S16" s="50"/>
      <c r="W16" t="str">
        <f t="shared" si="3"/>
        <v xml:space="preserve"> </v>
      </c>
    </row>
    <row r="17" spans="1:23" x14ac:dyDescent="0.2">
      <c r="A17" s="39" t="s">
        <v>26</v>
      </c>
      <c r="B17" s="64" t="str">
        <f t="shared" si="0"/>
        <v xml:space="preserve">Yes </v>
      </c>
      <c r="C17" s="47">
        <v>0</v>
      </c>
      <c r="D17" s="52">
        <f t="shared" si="4"/>
        <v>32</v>
      </c>
      <c r="E17" s="50">
        <f>Odds_kids!E28</f>
        <v>0.96830000000000005</v>
      </c>
      <c r="F17" s="50">
        <f t="shared" si="6"/>
        <v>0.15338000000000007</v>
      </c>
      <c r="G17" s="50">
        <f t="shared" si="7"/>
        <v>0.18224999999999991</v>
      </c>
      <c r="H17" s="51">
        <f>Odds_kids!F28</f>
        <v>0.81491999999999998</v>
      </c>
      <c r="I17" s="51">
        <f>Odds_kids!G28</f>
        <v>1.15055</v>
      </c>
      <c r="J17">
        <f>Odds_kids!H28</f>
        <v>0.71430000000000005</v>
      </c>
      <c r="K17" t="str">
        <f t="shared" si="1"/>
        <v xml:space="preserve"> </v>
      </c>
      <c r="M17" s="22" t="s">
        <v>71</v>
      </c>
      <c r="N17" s="66" t="str">
        <f t="shared" si="2"/>
        <v xml:space="preserve">Male </v>
      </c>
      <c r="O17" s="46">
        <v>0</v>
      </c>
      <c r="P17" s="52">
        <f>P16+2</f>
        <v>33</v>
      </c>
      <c r="Q17" s="50">
        <f>Odds_adults!E6</f>
        <v>1.03281</v>
      </c>
      <c r="R17" s="50">
        <f>Q17-T17</f>
        <v>0.14795000000000003</v>
      </c>
      <c r="S17" s="50">
        <f>U17-Q17</f>
        <v>0.17267999999999994</v>
      </c>
      <c r="T17" s="51">
        <f>Odds_adults!F6</f>
        <v>0.88485999999999998</v>
      </c>
      <c r="U17" s="51">
        <f>Odds_adults!G6</f>
        <v>1.20549</v>
      </c>
      <c r="V17">
        <f>Odds_adults!H6</f>
        <v>0.68240000000000001</v>
      </c>
      <c r="W17" t="str">
        <f t="shared" si="3"/>
        <v xml:space="preserve"> </v>
      </c>
    </row>
    <row r="18" spans="1:23" x14ac:dyDescent="0.2">
      <c r="A18" s="38" t="s">
        <v>84</v>
      </c>
      <c r="B18" s="48" t="str">
        <f t="shared" si="0"/>
        <v xml:space="preserve">Charlson Comorbidity Index Score (Ref: 0) </v>
      </c>
      <c r="C18" s="47">
        <v>0</v>
      </c>
      <c r="D18" s="52">
        <f>D17+3</f>
        <v>35</v>
      </c>
      <c r="K18" t="str">
        <f t="shared" si="1"/>
        <v xml:space="preserve"> </v>
      </c>
      <c r="M18" s="20" t="s">
        <v>92</v>
      </c>
      <c r="N18" s="65" t="str">
        <f t="shared" si="2"/>
        <v xml:space="preserve">Location (Ref: Winnipeg RHA) </v>
      </c>
      <c r="O18" s="46">
        <v>0</v>
      </c>
      <c r="P18" s="52">
        <f>P17+3</f>
        <v>36</v>
      </c>
      <c r="Q18" s="50"/>
      <c r="R18" s="50"/>
      <c r="S18" s="50"/>
      <c r="W18" t="str">
        <f t="shared" si="3"/>
        <v xml:space="preserve"> </v>
      </c>
    </row>
    <row r="19" spans="1:23" x14ac:dyDescent="0.2">
      <c r="A19" s="39">
        <v>1</v>
      </c>
      <c r="B19" s="64" t="str">
        <f t="shared" si="0"/>
        <v>1*</v>
      </c>
      <c r="C19" s="47">
        <v>0</v>
      </c>
      <c r="D19" s="52">
        <f t="shared" si="4"/>
        <v>37</v>
      </c>
      <c r="E19" s="50">
        <f>Odds_kids!E20</f>
        <v>1.23061</v>
      </c>
      <c r="F19" s="50">
        <f t="shared" si="6"/>
        <v>7.7320000000000055E-2</v>
      </c>
      <c r="G19" s="50">
        <f t="shared" si="7"/>
        <v>8.2500000000000018E-2</v>
      </c>
      <c r="H19" s="51">
        <f>Odds_kids!F20</f>
        <v>1.1532899999999999</v>
      </c>
      <c r="I19" s="51">
        <f>Odds_kids!G20</f>
        <v>1.31311</v>
      </c>
      <c r="J19" t="str">
        <f>Odds_kids!H20</f>
        <v>&lt;.0001</v>
      </c>
      <c r="K19" t="str">
        <f t="shared" si="1"/>
        <v>*</v>
      </c>
      <c r="M19" s="22" t="s">
        <v>93</v>
      </c>
      <c r="N19" s="66" t="str">
        <f t="shared" si="2"/>
        <v>Southern Health-Santé Sud*</v>
      </c>
      <c r="O19" s="46">
        <v>0</v>
      </c>
      <c r="P19" s="52">
        <f t="shared" ref="P19:P22" si="13">P18+2</f>
        <v>38</v>
      </c>
      <c r="Q19" s="50">
        <f>Odds_adults!E9</f>
        <v>0.73768999999999996</v>
      </c>
      <c r="R19" s="50">
        <f t="shared" ref="R19:R22" si="14">Q19-T19</f>
        <v>0.10490999999999995</v>
      </c>
      <c r="S19" s="50">
        <f t="shared" ref="S19:S22" si="15">U19-Q19</f>
        <v>0.12230000000000008</v>
      </c>
      <c r="T19" s="51">
        <f>Odds_adults!F9</f>
        <v>0.63278000000000001</v>
      </c>
      <c r="U19" s="51">
        <f>Odds_adults!G9</f>
        <v>0.85999000000000003</v>
      </c>
      <c r="V19">
        <f>Odds_adults!H9</f>
        <v>1E-4</v>
      </c>
      <c r="W19" t="str">
        <f t="shared" si="3"/>
        <v>*</v>
      </c>
    </row>
    <row r="20" spans="1:23" x14ac:dyDescent="0.2">
      <c r="A20" s="39">
        <v>2</v>
      </c>
      <c r="B20" s="64" t="str">
        <f t="shared" si="0"/>
        <v>2*</v>
      </c>
      <c r="C20" s="47">
        <v>0</v>
      </c>
      <c r="D20" s="52">
        <f t="shared" si="4"/>
        <v>39</v>
      </c>
      <c r="E20" s="50">
        <f>Odds_kids!E21</f>
        <v>1.4294500000000001</v>
      </c>
      <c r="F20" s="50">
        <f t="shared" si="6"/>
        <v>0.33942000000000005</v>
      </c>
      <c r="G20" s="50">
        <f t="shared" si="7"/>
        <v>0.44511999999999996</v>
      </c>
      <c r="H20" s="51">
        <f>Odds_kids!F21</f>
        <v>1.0900300000000001</v>
      </c>
      <c r="I20" s="51">
        <f>Odds_kids!G21</f>
        <v>1.8745700000000001</v>
      </c>
      <c r="J20">
        <f>Odds_kids!H21</f>
        <v>9.7999999999999997E-3</v>
      </c>
      <c r="K20" t="str">
        <f t="shared" si="1"/>
        <v>*</v>
      </c>
      <c r="M20" s="22" t="s">
        <v>94</v>
      </c>
      <c r="N20" s="66" t="str">
        <f t="shared" si="2"/>
        <v>Prairie Mountain Health*</v>
      </c>
      <c r="O20" s="46">
        <v>0</v>
      </c>
      <c r="P20" s="52">
        <f t="shared" si="13"/>
        <v>40</v>
      </c>
      <c r="Q20" s="50">
        <f>Odds_adults!E10</f>
        <v>1.4521500000000001</v>
      </c>
      <c r="R20" s="50">
        <f t="shared" si="14"/>
        <v>0.21259000000000006</v>
      </c>
      <c r="S20" s="50">
        <f t="shared" si="15"/>
        <v>0.24903999999999993</v>
      </c>
      <c r="T20" s="51">
        <f>Odds_adults!F10</f>
        <v>1.23956</v>
      </c>
      <c r="U20" s="51">
        <f>Odds_adults!G10</f>
        <v>1.70119</v>
      </c>
      <c r="V20" t="str">
        <f>Odds_adults!H10</f>
        <v>&lt;.0001</v>
      </c>
      <c r="W20" t="str">
        <f t="shared" si="3"/>
        <v>*</v>
      </c>
    </row>
    <row r="21" spans="1:23" x14ac:dyDescent="0.2">
      <c r="A21" s="39" t="s">
        <v>85</v>
      </c>
      <c r="B21" s="64" t="str">
        <f t="shared" si="0"/>
        <v xml:space="preserve">3 or Higher </v>
      </c>
      <c r="C21" s="47">
        <v>0</v>
      </c>
      <c r="D21" s="52">
        <f t="shared" si="4"/>
        <v>41</v>
      </c>
      <c r="E21" s="50">
        <f>Odds_kids!E22</f>
        <v>1.34321</v>
      </c>
      <c r="F21" s="50">
        <f t="shared" si="6"/>
        <v>0.51266</v>
      </c>
      <c r="G21" s="50">
        <f t="shared" si="7"/>
        <v>0.82912000000000008</v>
      </c>
      <c r="H21" s="51">
        <f>Odds_kids!F22</f>
        <v>0.83055000000000001</v>
      </c>
      <c r="I21" s="51">
        <f>Odds_kids!G22</f>
        <v>2.1723300000000001</v>
      </c>
      <c r="J21">
        <f>Odds_kids!H22</f>
        <v>0.22900000000000001</v>
      </c>
      <c r="K21" t="str">
        <f t="shared" si="1"/>
        <v xml:space="preserve"> </v>
      </c>
      <c r="M21" s="22" t="s">
        <v>95</v>
      </c>
      <c r="N21" s="66" t="str">
        <f t="shared" si="2"/>
        <v xml:space="preserve">Interlake-Eastern RHA </v>
      </c>
      <c r="O21" s="46">
        <v>0</v>
      </c>
      <c r="P21" s="52">
        <f t="shared" si="13"/>
        <v>42</v>
      </c>
      <c r="Q21" s="50">
        <f>Odds_adults!E7</f>
        <v>1.20204</v>
      </c>
      <c r="R21" s="50">
        <f t="shared" si="14"/>
        <v>0.18694000000000011</v>
      </c>
      <c r="S21" s="50">
        <f t="shared" si="15"/>
        <v>0.22134999999999994</v>
      </c>
      <c r="T21" s="51">
        <f>Odds_adults!F7</f>
        <v>1.0150999999999999</v>
      </c>
      <c r="U21" s="51">
        <f>Odds_adults!G7</f>
        <v>1.4233899999999999</v>
      </c>
      <c r="V21">
        <f>Odds_adults!H7</f>
        <v>3.2899999999999999E-2</v>
      </c>
      <c r="W21" t="str">
        <f t="shared" si="3"/>
        <v xml:space="preserve"> </v>
      </c>
    </row>
    <row r="22" spans="1:23" x14ac:dyDescent="0.2">
      <c r="A22" s="42" t="s">
        <v>124</v>
      </c>
      <c r="B22" s="63" t="str">
        <f t="shared" si="0"/>
        <v xml:space="preserve">Physician Characteristics: </v>
      </c>
      <c r="C22" s="47">
        <v>0</v>
      </c>
      <c r="D22" s="52">
        <f>D21+3</f>
        <v>44</v>
      </c>
      <c r="K22" t="str">
        <f t="shared" si="1"/>
        <v xml:space="preserve"> </v>
      </c>
      <c r="M22" s="22" t="s">
        <v>96</v>
      </c>
      <c r="N22" s="66" t="str">
        <f t="shared" si="2"/>
        <v xml:space="preserve">Northern Health Region </v>
      </c>
      <c r="O22" s="46">
        <v>0</v>
      </c>
      <c r="P22" s="52">
        <f t="shared" si="13"/>
        <v>44</v>
      </c>
      <c r="Q22" s="50">
        <f>Odds_adults!E8</f>
        <v>1.0956999999999999</v>
      </c>
      <c r="R22" s="50">
        <f t="shared" si="14"/>
        <v>0.26206999999999991</v>
      </c>
      <c r="S22" s="50">
        <f t="shared" si="15"/>
        <v>0.34445000000000014</v>
      </c>
      <c r="T22" s="51">
        <f>Odds_adults!F8</f>
        <v>0.83362999999999998</v>
      </c>
      <c r="U22" s="51">
        <f>Odds_adults!G8</f>
        <v>1.44015</v>
      </c>
      <c r="V22">
        <f>Odds_adults!H8</f>
        <v>0.51229999999999998</v>
      </c>
      <c r="W22" t="str">
        <f t="shared" si="3"/>
        <v xml:space="preserve"> </v>
      </c>
    </row>
    <row r="23" spans="1:23" x14ac:dyDescent="0.2">
      <c r="A23" s="41" t="s">
        <v>91</v>
      </c>
      <c r="B23" s="48" t="str">
        <f t="shared" si="0"/>
        <v xml:space="preserve">Age (Years) </v>
      </c>
      <c r="C23" s="47">
        <v>0</v>
      </c>
      <c r="D23" s="52">
        <f t="shared" si="4"/>
        <v>46</v>
      </c>
      <c r="E23" s="50">
        <f>Odds_kids!E5</f>
        <v>1.0032300000000001</v>
      </c>
      <c r="F23" s="50">
        <f t="shared" si="6"/>
        <v>7.4300000000000033E-2</v>
      </c>
      <c r="G23" s="50">
        <f t="shared" si="7"/>
        <v>8.0249999999999932E-2</v>
      </c>
      <c r="H23" s="51">
        <f>Odds_kids!F5</f>
        <v>0.92893000000000003</v>
      </c>
      <c r="I23" s="51">
        <f>Odds_kids!G5</f>
        <v>1.08348</v>
      </c>
      <c r="J23">
        <f>Odds_kids!H5</f>
        <v>0.9345</v>
      </c>
      <c r="K23" t="str">
        <f t="shared" si="1"/>
        <v xml:space="preserve"> </v>
      </c>
      <c r="M23" s="20" t="s">
        <v>79</v>
      </c>
      <c r="N23" s="65" t="str">
        <f t="shared" si="2"/>
        <v xml:space="preserve">Payment (Ref: Salary or Mixed) </v>
      </c>
      <c r="O23" s="46">
        <v>0</v>
      </c>
      <c r="P23" s="52">
        <f>P22+3</f>
        <v>47</v>
      </c>
      <c r="Q23" s="50"/>
      <c r="R23" s="50"/>
      <c r="S23" s="50"/>
      <c r="W23" t="str">
        <f t="shared" si="3"/>
        <v xml:space="preserve"> </v>
      </c>
    </row>
    <row r="24" spans="1:23" x14ac:dyDescent="0.2">
      <c r="A24" s="38" t="s">
        <v>76</v>
      </c>
      <c r="B24" s="48" t="str">
        <f t="shared" si="0"/>
        <v xml:space="preserve">Sex (Ref: Female) </v>
      </c>
      <c r="C24" s="47">
        <v>0</v>
      </c>
      <c r="D24" s="52">
        <f>D23+3</f>
        <v>49</v>
      </c>
      <c r="K24" t="str">
        <f t="shared" si="1"/>
        <v xml:space="preserve"> </v>
      </c>
      <c r="M24" s="22" t="s">
        <v>73</v>
      </c>
      <c r="N24" s="66" t="str">
        <f t="shared" si="2"/>
        <v xml:space="preserve">Fee-for-Service </v>
      </c>
      <c r="O24" s="46">
        <v>0</v>
      </c>
      <c r="P24" s="52">
        <f>P23+2</f>
        <v>49</v>
      </c>
      <c r="Q24" s="50">
        <f>Odds_adults!E13</f>
        <v>1.1596500000000001</v>
      </c>
      <c r="R24" s="50">
        <f>Q24-T24</f>
        <v>0.20550000000000002</v>
      </c>
      <c r="S24" s="50">
        <f>U24-Q24</f>
        <v>0.24975999999999998</v>
      </c>
      <c r="T24" s="51">
        <f>Odds_adults!F13</f>
        <v>0.95415000000000005</v>
      </c>
      <c r="U24" s="51">
        <f>Odds_adults!G13</f>
        <v>1.4094100000000001</v>
      </c>
      <c r="V24">
        <f>Odds_adults!H13</f>
        <v>0.13669999999999999</v>
      </c>
      <c r="W24" t="str">
        <f t="shared" si="3"/>
        <v xml:space="preserve"> </v>
      </c>
    </row>
    <row r="25" spans="1:23" x14ac:dyDescent="0.2">
      <c r="A25" s="39" t="s">
        <v>71</v>
      </c>
      <c r="B25" s="64" t="str">
        <f t="shared" si="0"/>
        <v xml:space="preserve">Male </v>
      </c>
      <c r="C25" s="47">
        <v>0</v>
      </c>
      <c r="D25" s="52">
        <f t="shared" si="4"/>
        <v>51</v>
      </c>
      <c r="E25" s="50">
        <f>Odds_kids!E6</f>
        <v>1.0295300000000001</v>
      </c>
      <c r="F25" s="50">
        <f t="shared" si="6"/>
        <v>0.16487000000000007</v>
      </c>
      <c r="G25" s="50">
        <f t="shared" si="7"/>
        <v>0.19630999999999998</v>
      </c>
      <c r="H25" s="51">
        <f>Odds_kids!F6</f>
        <v>0.86465999999999998</v>
      </c>
      <c r="I25" s="51">
        <f>Odds_kids!G6</f>
        <v>1.22584</v>
      </c>
      <c r="J25">
        <f>Odds_kids!H6</f>
        <v>0.74380000000000002</v>
      </c>
      <c r="K25" t="str">
        <f t="shared" si="1"/>
        <v xml:space="preserve"> </v>
      </c>
      <c r="M25" s="20" t="s">
        <v>77</v>
      </c>
      <c r="N25" s="65" t="str">
        <f t="shared" si="2"/>
        <v xml:space="preserve">Hospital Privileges (Ref: No) </v>
      </c>
      <c r="O25" s="46">
        <v>0</v>
      </c>
      <c r="P25" s="52">
        <f>P24+3</f>
        <v>52</v>
      </c>
      <c r="Q25" s="50"/>
      <c r="R25" s="50"/>
      <c r="S25" s="50"/>
      <c r="W25" t="str">
        <f t="shared" si="3"/>
        <v xml:space="preserve"> </v>
      </c>
    </row>
    <row r="26" spans="1:23" x14ac:dyDescent="0.2">
      <c r="A26" s="38" t="s">
        <v>92</v>
      </c>
      <c r="B26" s="48" t="str">
        <f t="shared" si="0"/>
        <v xml:space="preserve">Location (Ref: Winnipeg RHA) </v>
      </c>
      <c r="C26" s="47">
        <v>0</v>
      </c>
      <c r="D26" s="52">
        <f>D25+3</f>
        <v>54</v>
      </c>
      <c r="K26" t="str">
        <f t="shared" si="1"/>
        <v xml:space="preserve"> </v>
      </c>
      <c r="M26" s="22" t="s">
        <v>26</v>
      </c>
      <c r="N26" s="66" t="str">
        <f t="shared" si="2"/>
        <v xml:space="preserve">Yes </v>
      </c>
      <c r="O26" s="46">
        <v>0</v>
      </c>
      <c r="P26" s="52">
        <f>P25+2</f>
        <v>54</v>
      </c>
      <c r="Q26" s="50">
        <f>Odds_adults!E12</f>
        <v>0.96731999999999996</v>
      </c>
      <c r="R26" s="50">
        <f>Q26-T26</f>
        <v>0.14793999999999996</v>
      </c>
      <c r="S26" s="50">
        <f>U26-Q26</f>
        <v>0.17464999999999997</v>
      </c>
      <c r="T26" s="51">
        <f>Odds_adults!F12</f>
        <v>0.81938</v>
      </c>
      <c r="U26" s="51">
        <f>Odds_adults!G12</f>
        <v>1.1419699999999999</v>
      </c>
      <c r="V26">
        <f>Odds_adults!H12</f>
        <v>0.69479999999999997</v>
      </c>
      <c r="W26" t="str">
        <f t="shared" si="3"/>
        <v xml:space="preserve"> </v>
      </c>
    </row>
    <row r="27" spans="1:23" x14ac:dyDescent="0.2">
      <c r="A27" s="39" t="s">
        <v>93</v>
      </c>
      <c r="B27" s="64" t="str">
        <f t="shared" si="0"/>
        <v xml:space="preserve">Southern Health-Santé Sud </v>
      </c>
      <c r="C27" s="47">
        <v>0</v>
      </c>
      <c r="D27" s="52">
        <f t="shared" si="4"/>
        <v>56</v>
      </c>
      <c r="E27" s="50">
        <f>Odds_kids!E9</f>
        <v>1.1927700000000001</v>
      </c>
      <c r="F27" s="50">
        <f t="shared" si="6"/>
        <v>0.21359000000000006</v>
      </c>
      <c r="G27" s="50">
        <f t="shared" si="7"/>
        <v>0.26018999999999992</v>
      </c>
      <c r="H27" s="51">
        <f>Odds_kids!F9</f>
        <v>0.97918000000000005</v>
      </c>
      <c r="I27" s="51">
        <f>Odds_kids!G9</f>
        <v>1.45296</v>
      </c>
      <c r="J27">
        <f>Odds_kids!H9</f>
        <v>7.9899999999999999E-2</v>
      </c>
      <c r="K27" t="str">
        <f t="shared" si="1"/>
        <v xml:space="preserve"> </v>
      </c>
      <c r="M27" s="20" t="s">
        <v>82</v>
      </c>
      <c r="N27" s="65" t="str">
        <f t="shared" si="2"/>
        <v xml:space="preserve">Medical Training (Ref: Canada or United States) </v>
      </c>
      <c r="O27" s="46">
        <v>0</v>
      </c>
      <c r="P27" s="52">
        <f>P26+3</f>
        <v>57</v>
      </c>
      <c r="Q27" s="50"/>
      <c r="R27" s="50"/>
      <c r="S27" s="50"/>
      <c r="W27" t="str">
        <f t="shared" si="3"/>
        <v xml:space="preserve"> </v>
      </c>
    </row>
    <row r="28" spans="1:23" x14ac:dyDescent="0.2">
      <c r="A28" s="39" t="s">
        <v>94</v>
      </c>
      <c r="B28" s="64" t="str">
        <f t="shared" si="0"/>
        <v>Prairie Mountain Health*</v>
      </c>
      <c r="C28" s="47">
        <v>0</v>
      </c>
      <c r="D28" s="52">
        <f t="shared" si="4"/>
        <v>58</v>
      </c>
      <c r="E28" s="50">
        <f>Odds_kids!E10</f>
        <v>1.8565400000000001</v>
      </c>
      <c r="F28" s="50">
        <f t="shared" si="6"/>
        <v>0.32720000000000016</v>
      </c>
      <c r="G28" s="50">
        <f t="shared" si="7"/>
        <v>0.3972</v>
      </c>
      <c r="H28" s="51">
        <f>Odds_kids!F10</f>
        <v>1.5293399999999999</v>
      </c>
      <c r="I28" s="51">
        <f>Odds_kids!G10</f>
        <v>2.2537400000000001</v>
      </c>
      <c r="J28" t="str">
        <f>Odds_kids!H10</f>
        <v>&lt;.0001</v>
      </c>
      <c r="K28" t="str">
        <f t="shared" si="1"/>
        <v>*</v>
      </c>
      <c r="M28" s="22" t="s">
        <v>72</v>
      </c>
      <c r="N28" s="66" t="str">
        <f t="shared" si="2"/>
        <v>Other*</v>
      </c>
      <c r="O28" s="46">
        <v>0</v>
      </c>
      <c r="P28" s="52">
        <f>P27+2</f>
        <v>59</v>
      </c>
      <c r="Q28" s="50">
        <f>Odds_adults!E11</f>
        <v>1.4955499999999999</v>
      </c>
      <c r="R28" s="50">
        <f>Q28-T28</f>
        <v>0.21077999999999997</v>
      </c>
      <c r="S28" s="50">
        <f>U28-Q28</f>
        <v>0.24537000000000009</v>
      </c>
      <c r="T28" s="51">
        <f>Odds_adults!F11</f>
        <v>1.28477</v>
      </c>
      <c r="U28" s="51">
        <f>Odds_adults!G11</f>
        <v>1.74092</v>
      </c>
      <c r="V28" t="str">
        <f>Odds_adults!H11</f>
        <v>&lt;.0001</v>
      </c>
      <c r="W28" t="str">
        <f t="shared" si="3"/>
        <v>*</v>
      </c>
    </row>
    <row r="29" spans="1:23" x14ac:dyDescent="0.2">
      <c r="A29" s="39" t="s">
        <v>95</v>
      </c>
      <c r="B29" s="64" t="str">
        <f t="shared" si="0"/>
        <v>Interlake-Eastern RHA*</v>
      </c>
      <c r="C29" s="47">
        <v>0</v>
      </c>
      <c r="D29" s="52">
        <f t="shared" si="4"/>
        <v>60</v>
      </c>
      <c r="E29" s="50">
        <f>Odds_kids!E7</f>
        <v>1.6450499999999999</v>
      </c>
      <c r="F29" s="50">
        <f t="shared" si="6"/>
        <v>0.33432999999999979</v>
      </c>
      <c r="G29" s="50">
        <f t="shared" si="7"/>
        <v>0.4196200000000001</v>
      </c>
      <c r="H29" s="51">
        <f>Odds_kids!F7</f>
        <v>1.3107200000000001</v>
      </c>
      <c r="I29" s="51">
        <f>Odds_kids!G7</f>
        <v>2.06467</v>
      </c>
      <c r="J29" t="str">
        <f>Odds_kids!H7</f>
        <v>&lt;.0001</v>
      </c>
      <c r="K29" t="str">
        <f t="shared" si="1"/>
        <v>*</v>
      </c>
      <c r="M29" s="20" t="s">
        <v>83</v>
      </c>
      <c r="N29" s="65" t="str">
        <f t="shared" si="2"/>
        <v xml:space="preserve">Visit to Majority of Care Physician (Ref: No) </v>
      </c>
      <c r="O29" s="46">
        <v>0</v>
      </c>
      <c r="P29" s="52">
        <f>P28+3</f>
        <v>62</v>
      </c>
      <c r="Q29" s="50"/>
      <c r="R29" s="50"/>
      <c r="S29" s="50"/>
      <c r="W29" t="str">
        <f t="shared" si="3"/>
        <v xml:space="preserve"> </v>
      </c>
    </row>
    <row r="30" spans="1:23" x14ac:dyDescent="0.2">
      <c r="A30" s="39" t="s">
        <v>96</v>
      </c>
      <c r="B30" s="64" t="str">
        <f t="shared" si="0"/>
        <v xml:space="preserve">Northern Health Region </v>
      </c>
      <c r="C30" s="47">
        <v>0</v>
      </c>
      <c r="D30" s="52">
        <f t="shared" si="4"/>
        <v>62</v>
      </c>
      <c r="E30" s="50">
        <f>Odds_kids!E8</f>
        <v>1.1644699999999999</v>
      </c>
      <c r="F30" s="50">
        <f t="shared" si="6"/>
        <v>0.34097999999999984</v>
      </c>
      <c r="G30" s="50">
        <f t="shared" si="7"/>
        <v>0.48215000000000008</v>
      </c>
      <c r="H30" s="51">
        <f>Odds_kids!F8</f>
        <v>0.82349000000000006</v>
      </c>
      <c r="I30" s="51">
        <f>Odds_kids!G8</f>
        <v>1.64662</v>
      </c>
      <c r="J30">
        <f>Odds_kids!H8</f>
        <v>0.38900000000000001</v>
      </c>
      <c r="K30" t="str">
        <f t="shared" si="1"/>
        <v xml:space="preserve"> </v>
      </c>
      <c r="M30" s="22" t="s">
        <v>26</v>
      </c>
      <c r="N30" s="66" t="str">
        <f t="shared" si="2"/>
        <v>Yes*</v>
      </c>
      <c r="O30" s="46">
        <v>0</v>
      </c>
      <c r="P30" s="52">
        <f>P29+2</f>
        <v>64</v>
      </c>
      <c r="Q30" s="50">
        <f>Odds_adults!E20</f>
        <v>1.13992</v>
      </c>
      <c r="R30" s="50">
        <f t="shared" ref="R30:R32" si="16">Q30-T30</f>
        <v>4.3239999999999945E-2</v>
      </c>
      <c r="S30" s="50">
        <f t="shared" ref="S30:S32" si="17">U30-Q30</f>
        <v>4.493999999999998E-2</v>
      </c>
      <c r="T30" s="51">
        <f>Odds_adults!F20</f>
        <v>1.0966800000000001</v>
      </c>
      <c r="U30" s="51">
        <f>Odds_adults!G20</f>
        <v>1.18486</v>
      </c>
      <c r="V30" t="str">
        <f>Odds_adults!H20</f>
        <v>&lt;.0001</v>
      </c>
      <c r="W30" t="str">
        <f t="shared" si="3"/>
        <v>*</v>
      </c>
    </row>
    <row r="31" spans="1:23" x14ac:dyDescent="0.2">
      <c r="A31" s="38" t="s">
        <v>79</v>
      </c>
      <c r="B31" s="48" t="str">
        <f t="shared" si="0"/>
        <v xml:space="preserve">Payment (Ref: Salary or Mixed) </v>
      </c>
      <c r="C31" s="47">
        <v>0</v>
      </c>
      <c r="D31" s="52">
        <f>D30+3</f>
        <v>65</v>
      </c>
      <c r="K31" t="str">
        <f t="shared" si="1"/>
        <v xml:space="preserve"> </v>
      </c>
      <c r="M31" s="22" t="s">
        <v>192</v>
      </c>
      <c r="N31" s="66" t="str">
        <f t="shared" si="2"/>
        <v>No Majority of Care Provider Identified*</v>
      </c>
      <c r="O31" s="46">
        <v>0</v>
      </c>
      <c r="P31" s="52">
        <f>P30+2</f>
        <v>66</v>
      </c>
      <c r="Q31" s="50">
        <f>Odds_adults!E21</f>
        <v>0.74900999999999995</v>
      </c>
      <c r="R31" s="50">
        <f t="shared" si="16"/>
        <v>4.0729999999999933E-2</v>
      </c>
      <c r="S31" s="50">
        <f t="shared" si="17"/>
        <v>4.3080000000000007E-2</v>
      </c>
      <c r="T31" s="51">
        <f>Odds_adults!F21</f>
        <v>0.70828000000000002</v>
      </c>
      <c r="U31" s="51">
        <f>Odds_adults!G21</f>
        <v>0.79208999999999996</v>
      </c>
      <c r="V31" t="str">
        <f>Odds_adults!H21</f>
        <v>&lt;.0001</v>
      </c>
      <c r="W31" t="str">
        <f t="shared" si="3"/>
        <v>*</v>
      </c>
    </row>
    <row r="32" spans="1:23" x14ac:dyDescent="0.2">
      <c r="A32" s="39" t="s">
        <v>73</v>
      </c>
      <c r="B32" s="64" t="str">
        <f t="shared" si="0"/>
        <v xml:space="preserve">Fee-for-Service </v>
      </c>
      <c r="C32" s="47">
        <v>0</v>
      </c>
      <c r="D32" s="52">
        <f t="shared" si="4"/>
        <v>67</v>
      </c>
      <c r="E32" s="50">
        <f>Odds_kids!E13</f>
        <v>0.83133000000000001</v>
      </c>
      <c r="F32" s="50">
        <f t="shared" si="6"/>
        <v>0.16335</v>
      </c>
      <c r="G32" s="50">
        <f t="shared" si="7"/>
        <v>0.20329000000000008</v>
      </c>
      <c r="H32" s="51">
        <f>Odds_kids!F13</f>
        <v>0.66798000000000002</v>
      </c>
      <c r="I32" s="51">
        <f>Odds_kids!G13</f>
        <v>1.0346200000000001</v>
      </c>
      <c r="J32">
        <f>Odds_kids!H13</f>
        <v>9.7900000000000001E-2</v>
      </c>
      <c r="K32" t="str">
        <f t="shared" si="1"/>
        <v xml:space="preserve"> </v>
      </c>
      <c r="M32" s="20" t="s">
        <v>81</v>
      </c>
      <c r="N32" s="65" t="str">
        <f t="shared" si="2"/>
        <v>Average Number of Visits per Day*</v>
      </c>
      <c r="O32" s="46">
        <v>0</v>
      </c>
      <c r="P32" s="52">
        <f>P31+3</f>
        <v>69</v>
      </c>
      <c r="Q32" s="50">
        <f>Odds_adults!E14</f>
        <v>1.2347900000000001</v>
      </c>
      <c r="R32" s="50">
        <f t="shared" si="16"/>
        <v>0.12580999999999998</v>
      </c>
      <c r="S32" s="50">
        <f t="shared" si="17"/>
        <v>0.14009000000000005</v>
      </c>
      <c r="T32" s="51">
        <f>Odds_adults!F14</f>
        <v>1.1089800000000001</v>
      </c>
      <c r="U32" s="51">
        <f>Odds_adults!G14</f>
        <v>1.3748800000000001</v>
      </c>
      <c r="V32">
        <f>Odds_adults!H14</f>
        <v>1E-4</v>
      </c>
      <c r="W32" t="str">
        <f t="shared" si="3"/>
        <v>*</v>
      </c>
    </row>
    <row r="33" spans="1:23" x14ac:dyDescent="0.2">
      <c r="A33" s="38" t="s">
        <v>77</v>
      </c>
      <c r="B33" s="48" t="str">
        <f t="shared" si="0"/>
        <v xml:space="preserve">Hospital Privileges (Ref: No) </v>
      </c>
      <c r="C33" s="47">
        <v>0</v>
      </c>
      <c r="D33" s="52">
        <f>D32+3</f>
        <v>70</v>
      </c>
      <c r="K33" t="str">
        <f t="shared" si="1"/>
        <v xml:space="preserve"> </v>
      </c>
      <c r="M33" s="21" t="s">
        <v>123</v>
      </c>
      <c r="N33" s="68" t="str">
        <f>CONCATENATE(M33,W33)</f>
        <v xml:space="preserve">Other Characteristics: </v>
      </c>
      <c r="O33" s="46">
        <v>0</v>
      </c>
      <c r="P33" s="52">
        <f>P32+3</f>
        <v>72</v>
      </c>
      <c r="Q33" s="50"/>
      <c r="R33" s="50"/>
      <c r="S33" s="50"/>
      <c r="W33" t="str">
        <f t="shared" si="3"/>
        <v xml:space="preserve"> </v>
      </c>
    </row>
    <row r="34" spans="1:23" x14ac:dyDescent="0.2">
      <c r="A34" s="39" t="s">
        <v>26</v>
      </c>
      <c r="B34" s="64" t="str">
        <f t="shared" si="0"/>
        <v xml:space="preserve">Yes </v>
      </c>
      <c r="C34" s="47">
        <v>0</v>
      </c>
      <c r="D34" s="52">
        <f t="shared" si="4"/>
        <v>72</v>
      </c>
      <c r="E34" s="50">
        <f>Odds_kids!E12</f>
        <v>0.87973999999999997</v>
      </c>
      <c r="F34" s="50">
        <f t="shared" si="6"/>
        <v>0.15727000000000002</v>
      </c>
      <c r="G34" s="50">
        <f t="shared" si="7"/>
        <v>0.19148999999999994</v>
      </c>
      <c r="H34" s="51">
        <f>Odds_kids!F12</f>
        <v>0.72246999999999995</v>
      </c>
      <c r="I34" s="51">
        <f>Odds_kids!G12</f>
        <v>1.0712299999999999</v>
      </c>
      <c r="J34">
        <f>Odds_kids!H12</f>
        <v>0.20219999999999999</v>
      </c>
      <c r="K34" t="str">
        <f t="shared" si="1"/>
        <v xml:space="preserve"> </v>
      </c>
      <c r="M34" s="20" t="s">
        <v>99</v>
      </c>
      <c r="N34" s="65" t="str">
        <f t="shared" si="2"/>
        <v xml:space="preserve">Season (Ref: November-March) </v>
      </c>
      <c r="O34" s="46">
        <v>0</v>
      </c>
      <c r="P34" s="52">
        <f>P33+2</f>
        <v>74</v>
      </c>
      <c r="Q34" s="50"/>
      <c r="R34" s="50"/>
      <c r="S34" s="50"/>
      <c r="W34" t="str">
        <f t="shared" si="3"/>
        <v xml:space="preserve"> </v>
      </c>
    </row>
    <row r="35" spans="1:23" x14ac:dyDescent="0.2">
      <c r="A35" s="38" t="s">
        <v>82</v>
      </c>
      <c r="B35" s="48" t="str">
        <f t="shared" si="0"/>
        <v xml:space="preserve">Medical Training (Ref: Canada or United States) </v>
      </c>
      <c r="C35" s="47">
        <v>0</v>
      </c>
      <c r="D35" s="52">
        <f>D34+3</f>
        <v>75</v>
      </c>
      <c r="K35" t="str">
        <f t="shared" si="1"/>
        <v xml:space="preserve"> </v>
      </c>
      <c r="M35" s="22" t="s">
        <v>100</v>
      </c>
      <c r="N35" s="67" t="str">
        <f t="shared" si="2"/>
        <v xml:space="preserve">April-October </v>
      </c>
      <c r="O35" s="46">
        <v>0</v>
      </c>
      <c r="P35" s="52">
        <f>P34+2</f>
        <v>76</v>
      </c>
      <c r="Q35" s="50">
        <f>Odds_adults!E23</f>
        <v>0.97346999999999995</v>
      </c>
      <c r="R35" s="50">
        <f>Q35-T35</f>
        <v>2.9829999999999912E-2</v>
      </c>
      <c r="S35" s="50">
        <f>U35-Q35</f>
        <v>3.0770000000000075E-2</v>
      </c>
      <c r="T35" s="51">
        <f>Odds_adults!F23</f>
        <v>0.94364000000000003</v>
      </c>
      <c r="U35" s="51">
        <f>Odds_adults!G23</f>
        <v>1.00424</v>
      </c>
      <c r="V35">
        <f>Odds_adults!H23</f>
        <v>9.0300000000000005E-2</v>
      </c>
      <c r="W35" t="str">
        <f t="shared" si="3"/>
        <v xml:space="preserve"> </v>
      </c>
    </row>
    <row r="36" spans="1:23" x14ac:dyDescent="0.2">
      <c r="A36" s="39" t="s">
        <v>72</v>
      </c>
      <c r="B36" s="64" t="str">
        <f t="shared" si="0"/>
        <v>Other*</v>
      </c>
      <c r="C36" s="47">
        <v>0</v>
      </c>
      <c r="D36" s="52">
        <f t="shared" si="4"/>
        <v>77</v>
      </c>
      <c r="E36" s="50">
        <f>Odds_kids!E11</f>
        <v>1.3631</v>
      </c>
      <c r="F36" s="50">
        <f t="shared" si="6"/>
        <v>0.21866999999999992</v>
      </c>
      <c r="G36" s="50">
        <f t="shared" si="7"/>
        <v>0.26044</v>
      </c>
      <c r="H36" s="51">
        <f>Odds_kids!F11</f>
        <v>1.1444300000000001</v>
      </c>
      <c r="I36" s="51">
        <f>Odds_kids!G11</f>
        <v>1.62354</v>
      </c>
      <c r="J36">
        <f>Odds_kids!H11</f>
        <v>5.0000000000000001E-4</v>
      </c>
      <c r="K36" t="str">
        <f t="shared" si="1"/>
        <v>*</v>
      </c>
    </row>
    <row r="37" spans="1:23" x14ac:dyDescent="0.2">
      <c r="A37" s="38" t="s">
        <v>107</v>
      </c>
      <c r="B37" s="48" t="str">
        <f t="shared" si="0"/>
        <v xml:space="preserve">Visit to Pediatrician (Ref: No) </v>
      </c>
      <c r="C37" s="47">
        <v>0</v>
      </c>
      <c r="D37" s="52">
        <f>D36+3</f>
        <v>80</v>
      </c>
      <c r="K37" t="str">
        <f t="shared" si="1"/>
        <v xml:space="preserve"> </v>
      </c>
      <c r="N37" s="54" t="s">
        <v>121</v>
      </c>
      <c r="O37" s="47">
        <v>1</v>
      </c>
      <c r="P37" s="46">
        <v>0</v>
      </c>
    </row>
    <row r="38" spans="1:23" x14ac:dyDescent="0.2">
      <c r="A38" s="39" t="s">
        <v>26</v>
      </c>
      <c r="B38" s="64" t="str">
        <f t="shared" si="0"/>
        <v xml:space="preserve">Yes </v>
      </c>
      <c r="C38" s="47">
        <v>0</v>
      </c>
      <c r="D38" s="52">
        <f t="shared" si="4"/>
        <v>82</v>
      </c>
      <c r="E38" s="50">
        <f>Odds_kids!E15</f>
        <v>1.0206</v>
      </c>
      <c r="F38" s="50">
        <f t="shared" si="6"/>
        <v>0.27028999999999992</v>
      </c>
      <c r="G38" s="50">
        <f t="shared" si="7"/>
        <v>0.36766999999999994</v>
      </c>
      <c r="H38" s="51">
        <f>Odds_kids!F15</f>
        <v>0.75031000000000003</v>
      </c>
      <c r="I38" s="51">
        <f>Odds_kids!G15</f>
        <v>1.3882699999999999</v>
      </c>
      <c r="J38">
        <f>Odds_kids!H15</f>
        <v>0.89659999999999995</v>
      </c>
      <c r="K38" t="str">
        <f t="shared" si="1"/>
        <v xml:space="preserve"> </v>
      </c>
      <c r="N38" s="54" t="s">
        <v>122</v>
      </c>
      <c r="O38" s="46">
        <v>1</v>
      </c>
      <c r="P38" s="53">
        <f>P35+2</f>
        <v>78</v>
      </c>
    </row>
    <row r="39" spans="1:23" x14ac:dyDescent="0.2">
      <c r="A39" s="38" t="s">
        <v>83</v>
      </c>
      <c r="B39" s="48" t="str">
        <f t="shared" si="0"/>
        <v xml:space="preserve">Visit to Majority of Care Physician (Ref: No) </v>
      </c>
      <c r="C39" s="47">
        <v>0</v>
      </c>
      <c r="D39" s="52">
        <f>D38+3</f>
        <v>85</v>
      </c>
      <c r="K39" t="str">
        <f t="shared" si="1"/>
        <v xml:space="preserve"> </v>
      </c>
    </row>
    <row r="40" spans="1:23" x14ac:dyDescent="0.2">
      <c r="A40" s="39" t="s">
        <v>26</v>
      </c>
      <c r="B40" s="64" t="str">
        <f t="shared" si="0"/>
        <v>Yes*</v>
      </c>
      <c r="C40" s="47">
        <v>0</v>
      </c>
      <c r="D40" s="52">
        <f t="shared" si="4"/>
        <v>87</v>
      </c>
      <c r="E40" s="50">
        <f>Odds_kids!E23</f>
        <v>1.14171</v>
      </c>
      <c r="F40" s="50">
        <f t="shared" si="6"/>
        <v>6.309000000000009E-2</v>
      </c>
      <c r="G40" s="50">
        <f t="shared" si="7"/>
        <v>6.6769999999999996E-2</v>
      </c>
      <c r="H40" s="51">
        <f>Odds_kids!F23</f>
        <v>1.0786199999999999</v>
      </c>
      <c r="I40" s="51">
        <f>Odds_kids!G23</f>
        <v>1.20848</v>
      </c>
      <c r="J40" t="str">
        <f>Odds_kids!H23</f>
        <v>&lt;.0001</v>
      </c>
      <c r="K40" t="str">
        <f t="shared" si="1"/>
        <v>*</v>
      </c>
    </row>
    <row r="41" spans="1:23" x14ac:dyDescent="0.2">
      <c r="A41" s="39" t="s">
        <v>192</v>
      </c>
      <c r="B41" s="64" t="str">
        <f t="shared" si="0"/>
        <v>No Majority of Care Provider Identified*</v>
      </c>
      <c r="C41" s="47">
        <v>0</v>
      </c>
      <c r="D41" s="52">
        <f t="shared" si="4"/>
        <v>89</v>
      </c>
      <c r="E41" s="50">
        <f>Odds_kids!E24</f>
        <v>0.66108999999999996</v>
      </c>
      <c r="F41" s="50">
        <f t="shared" si="6"/>
        <v>5.8219999999999938E-2</v>
      </c>
      <c r="G41" s="50">
        <f t="shared" si="7"/>
        <v>6.3850000000000073E-2</v>
      </c>
      <c r="H41" s="51">
        <f>Odds_kids!F24</f>
        <v>0.60287000000000002</v>
      </c>
      <c r="I41" s="51">
        <f>Odds_kids!G24</f>
        <v>0.72494000000000003</v>
      </c>
      <c r="J41" t="str">
        <f>Odds_kids!H24</f>
        <v>&lt;.0001</v>
      </c>
      <c r="K41" t="str">
        <f t="shared" si="1"/>
        <v>*</v>
      </c>
    </row>
    <row r="42" spans="1:23" x14ac:dyDescent="0.2">
      <c r="A42" s="41" t="s">
        <v>81</v>
      </c>
      <c r="B42" s="48" t="str">
        <f t="shared" si="0"/>
        <v xml:space="preserve">Average Number of Visits per Day </v>
      </c>
      <c r="C42" s="47">
        <v>0</v>
      </c>
      <c r="D42" s="52">
        <f>D41+3</f>
        <v>92</v>
      </c>
      <c r="E42" s="50">
        <f>Odds_kids!E14</f>
        <v>1.17902</v>
      </c>
      <c r="F42" s="50">
        <f t="shared" si="6"/>
        <v>0.13985000000000003</v>
      </c>
      <c r="G42" s="50">
        <f t="shared" si="7"/>
        <v>0.15867000000000009</v>
      </c>
      <c r="H42" s="51">
        <f>Odds_kids!F14</f>
        <v>1.0391699999999999</v>
      </c>
      <c r="I42" s="51">
        <f>Odds_kids!G14</f>
        <v>1.33769</v>
      </c>
      <c r="J42">
        <f>Odds_kids!H14</f>
        <v>1.06E-2</v>
      </c>
      <c r="K42" t="str">
        <f t="shared" si="1"/>
        <v xml:space="preserve"> </v>
      </c>
    </row>
    <row r="43" spans="1:23" x14ac:dyDescent="0.2">
      <c r="A43" s="42" t="s">
        <v>123</v>
      </c>
      <c r="B43" s="63" t="str">
        <f t="shared" si="0"/>
        <v xml:space="preserve">Other Characteristics: </v>
      </c>
      <c r="C43" s="47">
        <v>0</v>
      </c>
      <c r="D43" s="52">
        <f>D42+3</f>
        <v>95</v>
      </c>
      <c r="K43" t="str">
        <f t="shared" si="1"/>
        <v xml:space="preserve"> </v>
      </c>
    </row>
    <row r="44" spans="1:23" x14ac:dyDescent="0.2">
      <c r="A44" s="38" t="s">
        <v>99</v>
      </c>
      <c r="B44" s="48" t="str">
        <f t="shared" si="0"/>
        <v xml:space="preserve">Season (Ref: November-March) </v>
      </c>
      <c r="C44" s="47">
        <v>0</v>
      </c>
      <c r="D44" s="52">
        <f t="shared" si="4"/>
        <v>97</v>
      </c>
      <c r="K44" t="str">
        <f t="shared" si="1"/>
        <v xml:space="preserve"> </v>
      </c>
    </row>
    <row r="45" spans="1:23" x14ac:dyDescent="0.2">
      <c r="A45" s="39" t="s">
        <v>100</v>
      </c>
      <c r="B45" s="64" t="str">
        <f t="shared" si="0"/>
        <v xml:space="preserve">April-October </v>
      </c>
      <c r="C45" s="47">
        <v>0</v>
      </c>
      <c r="D45" s="52">
        <f t="shared" si="4"/>
        <v>99</v>
      </c>
      <c r="E45" s="50">
        <f>Odds_kids!E30</f>
        <v>1.0165500000000001</v>
      </c>
      <c r="F45" s="50">
        <f t="shared" si="6"/>
        <v>4.6270000000000033E-2</v>
      </c>
      <c r="G45" s="50">
        <f t="shared" si="7"/>
        <v>4.8479999999999857E-2</v>
      </c>
      <c r="H45" s="51">
        <f>Odds_kids!F30</f>
        <v>0.97028000000000003</v>
      </c>
      <c r="I45" s="51">
        <f>Odds_kids!G30</f>
        <v>1.0650299999999999</v>
      </c>
      <c r="J45">
        <f>Odds_kids!H30</f>
        <v>0.48970000000000002</v>
      </c>
      <c r="K45" t="str">
        <f t="shared" si="1"/>
        <v xml:space="preserve"> </v>
      </c>
    </row>
    <row r="47" spans="1:23" x14ac:dyDescent="0.2">
      <c r="B47" s="54" t="s">
        <v>121</v>
      </c>
      <c r="C47" s="47">
        <v>1</v>
      </c>
      <c r="D47" s="46">
        <v>0</v>
      </c>
    </row>
    <row r="48" spans="1:23" x14ac:dyDescent="0.2">
      <c r="B48" s="54" t="s">
        <v>122</v>
      </c>
      <c r="C48" s="46">
        <v>1</v>
      </c>
      <c r="D48" s="53">
        <f>D45+2</f>
        <v>101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45"/>
  <sheetViews>
    <sheetView zoomScale="85" zoomScaleNormal="85" workbookViewId="0">
      <selection activeCell="A16" sqref="A16"/>
    </sheetView>
  </sheetViews>
  <sheetFormatPr defaultRowHeight="12.75" x14ac:dyDescent="0.2"/>
  <cols>
    <col min="1" max="1" width="41.28515625" style="37" bestFit="1" customWidth="1"/>
    <col min="2" max="2" width="14.85546875" bestFit="1" customWidth="1"/>
    <col min="3" max="3" width="10.28515625" customWidth="1"/>
    <col min="8" max="8" width="8.7109375" customWidth="1"/>
    <col min="9" max="9" width="7.42578125" customWidth="1"/>
    <col min="10" max="10" width="41.28515625" style="20" bestFit="1" customWidth="1"/>
    <col min="11" max="11" width="14.85546875" style="19" bestFit="1" customWidth="1"/>
    <col min="12" max="16" width="10.28515625" customWidth="1"/>
  </cols>
  <sheetData>
    <row r="1" spans="1:17" x14ac:dyDescent="0.2">
      <c r="A1" s="37" t="s">
        <v>69</v>
      </c>
      <c r="D1" t="s">
        <v>67</v>
      </c>
      <c r="J1" s="20" t="s">
        <v>69</v>
      </c>
      <c r="K1" s="19" t="s">
        <v>68</v>
      </c>
    </row>
    <row r="2" spans="1:17" x14ac:dyDescent="0.2">
      <c r="D2" t="s">
        <v>86</v>
      </c>
      <c r="H2" t="s">
        <v>182</v>
      </c>
      <c r="M2" t="s">
        <v>86</v>
      </c>
      <c r="Q2" t="s">
        <v>182</v>
      </c>
    </row>
    <row r="3" spans="1:17" x14ac:dyDescent="0.2">
      <c r="B3" t="s">
        <v>25</v>
      </c>
      <c r="C3" t="s">
        <v>106</v>
      </c>
      <c r="D3" t="s">
        <v>87</v>
      </c>
      <c r="E3" t="s">
        <v>88</v>
      </c>
      <c r="F3" t="s">
        <v>89</v>
      </c>
      <c r="G3" t="s">
        <v>90</v>
      </c>
      <c r="H3" t="s">
        <v>103</v>
      </c>
      <c r="K3" s="19" t="s">
        <v>25</v>
      </c>
      <c r="L3" t="s">
        <v>106</v>
      </c>
      <c r="M3" t="s">
        <v>87</v>
      </c>
      <c r="N3" t="s">
        <v>88</v>
      </c>
      <c r="O3" t="s">
        <v>89</v>
      </c>
      <c r="P3" t="s">
        <v>90</v>
      </c>
      <c r="Q3" t="s">
        <v>103</v>
      </c>
    </row>
    <row r="4" spans="1:17" x14ac:dyDescent="0.2">
      <c r="A4" s="42" t="s">
        <v>102</v>
      </c>
      <c r="J4" s="21" t="s">
        <v>98</v>
      </c>
    </row>
    <row r="5" spans="1:17" x14ac:dyDescent="0.2">
      <c r="A5" s="38" t="s">
        <v>108</v>
      </c>
      <c r="J5" s="20" t="s">
        <v>78</v>
      </c>
    </row>
    <row r="6" spans="1:17" x14ac:dyDescent="0.2">
      <c r="A6" s="39" t="s">
        <v>109</v>
      </c>
      <c r="B6" s="19" t="str">
        <f>CONCATENATE(FIXED(D6,2)," (",FIXED(E6,2),"-",FIXED(F6,2),")")</f>
        <v>0.50 (0.41-0.62)</v>
      </c>
      <c r="C6" t="str">
        <f>IF(G6="&lt;.0001","&lt;0.0001",G6)</f>
        <v>&lt;0.0001</v>
      </c>
      <c r="D6">
        <f>Odds_kids!E16</f>
        <v>0.50133000000000005</v>
      </c>
      <c r="E6">
        <f>Odds_kids!F16</f>
        <v>0.40627000000000002</v>
      </c>
      <c r="F6">
        <f>Odds_kids!G16</f>
        <v>0.61863000000000001</v>
      </c>
      <c r="G6" t="str">
        <f>Odds_kids!H16</f>
        <v>&lt;.0001</v>
      </c>
      <c r="H6" t="str">
        <f>IF(OR(G6="&lt;.0001",G6&lt;0.01),"*","")</f>
        <v>*</v>
      </c>
      <c r="J6" s="22" t="s">
        <v>75</v>
      </c>
      <c r="K6" s="19" t="str">
        <f>CONCATENATE(FIXED(M6,2)," (",FIXED(N6,2),"-",FIXED(O6,2),")")</f>
        <v>1.18 (1.10-1.27)</v>
      </c>
      <c r="L6" t="str">
        <f>IF(P6="&lt;.0001","&lt;0.0001",P6)</f>
        <v>&lt;0.0001</v>
      </c>
      <c r="M6">
        <f>Odds_adults!E15</f>
        <v>1.1819599999999999</v>
      </c>
      <c r="N6">
        <f>Odds_adults!F15</f>
        <v>1.0970200000000001</v>
      </c>
      <c r="O6">
        <f>Odds_adults!G15</f>
        <v>1.27349</v>
      </c>
      <c r="P6" t="str">
        <f>Odds_adults!H15</f>
        <v>&lt;.0001</v>
      </c>
      <c r="Q6" t="str">
        <f>IF(OR(P6="&lt;.0001",P6&lt;0.01),"*","")</f>
        <v>*</v>
      </c>
    </row>
    <row r="7" spans="1:17" x14ac:dyDescent="0.2">
      <c r="A7" s="40" t="s">
        <v>193</v>
      </c>
      <c r="B7" s="19" t="str">
        <f t="shared" ref="B7:B45" si="0">CONCATENATE(FIXED(D7,2)," (",FIXED(E7,2),"-",FIXED(F7,2),")")</f>
        <v>0.72 (0.68-0.77)</v>
      </c>
      <c r="C7" t="str">
        <f t="shared" ref="C7:C45" si="1">IF(G7="&lt;.0001","&lt;0.0001",G7)</f>
        <v>&lt;0.0001</v>
      </c>
      <c r="D7">
        <f>Odds_kids!E17</f>
        <v>0.71940999999999999</v>
      </c>
      <c r="E7">
        <f>Odds_kids!F17</f>
        <v>0.67518999999999996</v>
      </c>
      <c r="F7">
        <f>Odds_kids!G17</f>
        <v>0.76653000000000004</v>
      </c>
      <c r="G7" t="str">
        <f>Odds_kids!H17</f>
        <v>&lt;.0001</v>
      </c>
      <c r="H7" t="str">
        <f t="shared" ref="H7:H45" si="2">IF(OR(G7="&lt;.0001",G7&lt;0.01),"*","")</f>
        <v>*</v>
      </c>
      <c r="J7" s="20" t="s">
        <v>76</v>
      </c>
    </row>
    <row r="8" spans="1:17" x14ac:dyDescent="0.2">
      <c r="A8" s="40" t="s">
        <v>111</v>
      </c>
      <c r="B8" s="19" t="str">
        <f t="shared" si="0"/>
        <v>0.77 (0.73-0.81)</v>
      </c>
      <c r="C8" t="str">
        <f t="shared" si="1"/>
        <v>&lt;0.0001</v>
      </c>
      <c r="D8">
        <f>Odds_kids!E18</f>
        <v>0.76734999999999998</v>
      </c>
      <c r="E8">
        <f>Odds_kids!F18</f>
        <v>0.72591000000000006</v>
      </c>
      <c r="F8">
        <f>Odds_kids!G18</f>
        <v>0.81116999999999995</v>
      </c>
      <c r="G8" t="str">
        <f>Odds_kids!H18</f>
        <v>&lt;.0001</v>
      </c>
      <c r="H8" t="str">
        <f t="shared" si="2"/>
        <v>*</v>
      </c>
      <c r="J8" s="22" t="s">
        <v>71</v>
      </c>
      <c r="K8" s="19" t="str">
        <f t="shared" ref="K8:K35" si="3">CONCATENATE(FIXED(M8,2)," (",FIXED(N8,2),"-",FIXED(O8,2),")")</f>
        <v>0.99 (0.96-1.02)</v>
      </c>
      <c r="L8">
        <f>IF(P8="&lt;.0001","&lt;0.0001",P8)</f>
        <v>0.61539999999999995</v>
      </c>
      <c r="M8">
        <f>Odds_adults!E16</f>
        <v>0.99175000000000002</v>
      </c>
      <c r="N8">
        <f>Odds_adults!F16</f>
        <v>0.96018999999999999</v>
      </c>
      <c r="O8">
        <f>Odds_adults!G16</f>
        <v>1.02434</v>
      </c>
      <c r="P8">
        <f>Odds_adults!H16</f>
        <v>0.61539999999999995</v>
      </c>
      <c r="Q8" t="str">
        <f t="shared" ref="Q8:Q35" si="4">IF(OR(P8="&lt;.0001",P8&lt;0.01),"*","")</f>
        <v/>
      </c>
    </row>
    <row r="9" spans="1:17" x14ac:dyDescent="0.2">
      <c r="A9" s="38" t="s">
        <v>76</v>
      </c>
      <c r="B9" s="19"/>
      <c r="J9" s="20" t="s">
        <v>74</v>
      </c>
      <c r="K9" s="19" t="str">
        <f t="shared" si="3"/>
        <v>0.93 (0.91-0.95)</v>
      </c>
      <c r="L9" t="str">
        <f>IF(P9="&lt;.0001","&lt;0.0001",P9)</f>
        <v>&lt;0.0001</v>
      </c>
      <c r="M9">
        <f>Odds_adults!E22</f>
        <v>0.93088000000000004</v>
      </c>
      <c r="N9">
        <f>Odds_adults!F22</f>
        <v>0.91444000000000003</v>
      </c>
      <c r="O9">
        <f>Odds_adults!G22</f>
        <v>0.94760999999999995</v>
      </c>
      <c r="P9" t="str">
        <f>Odds_adults!H22</f>
        <v>&lt;.0001</v>
      </c>
      <c r="Q9" t="str">
        <f t="shared" si="4"/>
        <v>*</v>
      </c>
    </row>
    <row r="10" spans="1:17" x14ac:dyDescent="0.2">
      <c r="A10" s="39" t="s">
        <v>71</v>
      </c>
      <c r="B10" s="19" t="str">
        <f t="shared" si="0"/>
        <v>1.03 (0.98-1.08)</v>
      </c>
      <c r="C10">
        <f t="shared" si="1"/>
        <v>0.25540000000000002</v>
      </c>
      <c r="D10">
        <f>Odds_kids!E19</f>
        <v>1.0273000000000001</v>
      </c>
      <c r="E10">
        <f>Odds_kids!F19</f>
        <v>0.98070999999999997</v>
      </c>
      <c r="F10">
        <f>Odds_kids!G19</f>
        <v>1.0761000000000001</v>
      </c>
      <c r="G10">
        <f>Odds_kids!H19</f>
        <v>0.25540000000000002</v>
      </c>
      <c r="H10" t="str">
        <f t="shared" si="2"/>
        <v/>
      </c>
      <c r="J10" s="20" t="s">
        <v>84</v>
      </c>
    </row>
    <row r="11" spans="1:17" x14ac:dyDescent="0.2">
      <c r="A11" s="38" t="s">
        <v>74</v>
      </c>
      <c r="B11" s="19" t="str">
        <f t="shared" si="0"/>
        <v>0.90 (0.88-0.93)</v>
      </c>
      <c r="C11" t="str">
        <f t="shared" si="1"/>
        <v>&lt;0.0001</v>
      </c>
      <c r="D11">
        <f>Odds_kids!E29</f>
        <v>0.90115999999999996</v>
      </c>
      <c r="E11">
        <f>Odds_kids!F29</f>
        <v>0.87563999999999997</v>
      </c>
      <c r="F11">
        <f>Odds_kids!G29</f>
        <v>0.92742999999999998</v>
      </c>
      <c r="G11" t="str">
        <f>Odds_kids!H29</f>
        <v>&lt;.0001</v>
      </c>
      <c r="H11" t="str">
        <f t="shared" si="2"/>
        <v>*</v>
      </c>
      <c r="J11" s="22">
        <v>1</v>
      </c>
      <c r="K11" s="19" t="str">
        <f t="shared" si="3"/>
        <v>1.17 (1.12-1.22)</v>
      </c>
      <c r="L11" t="str">
        <f>IF(P11="&lt;.0001","&lt;0.0001",P11)</f>
        <v>&lt;0.0001</v>
      </c>
      <c r="M11">
        <f>Odds_adults!E17</f>
        <v>1.1697599999999999</v>
      </c>
      <c r="N11">
        <f>Odds_adults!F17</f>
        <v>1.12144</v>
      </c>
      <c r="O11">
        <f>Odds_adults!G17</f>
        <v>1.2201599999999999</v>
      </c>
      <c r="P11" t="str">
        <f>Odds_adults!H17</f>
        <v>&lt;.0001</v>
      </c>
      <c r="Q11" t="str">
        <f t="shared" si="4"/>
        <v>*</v>
      </c>
    </row>
    <row r="12" spans="1:17" x14ac:dyDescent="0.2">
      <c r="A12" s="38" t="s">
        <v>194</v>
      </c>
      <c r="B12" s="19"/>
      <c r="J12" s="22">
        <v>2</v>
      </c>
      <c r="K12" s="19" t="str">
        <f t="shared" si="3"/>
        <v>1.34 (1.23-1.46)</v>
      </c>
      <c r="L12" t="str">
        <f>IF(P12="&lt;.0001","&lt;0.0001",P12)</f>
        <v>&lt;0.0001</v>
      </c>
      <c r="M12">
        <f>Odds_adults!E18</f>
        <v>1.3408</v>
      </c>
      <c r="N12">
        <f>Odds_adults!F18</f>
        <v>1.2314499999999999</v>
      </c>
      <c r="O12">
        <f>Odds_adults!G18</f>
        <v>1.45987</v>
      </c>
      <c r="P12" t="str">
        <f>Odds_adults!H18</f>
        <v>&lt;.0001</v>
      </c>
      <c r="Q12" t="str">
        <f t="shared" si="4"/>
        <v>*</v>
      </c>
    </row>
    <row r="13" spans="1:17" x14ac:dyDescent="0.2">
      <c r="A13" s="39">
        <v>2</v>
      </c>
      <c r="B13" s="19" t="str">
        <f t="shared" si="0"/>
        <v>0.95 (0.89-1.01)</v>
      </c>
      <c r="C13">
        <f t="shared" si="1"/>
        <v>8.3099999999999993E-2</v>
      </c>
      <c r="D13">
        <f>Odds_kids!E25</f>
        <v>0.94657999999999998</v>
      </c>
      <c r="E13">
        <f>Odds_kids!F25</f>
        <v>0.88959999999999995</v>
      </c>
      <c r="F13">
        <f>Odds_kids!G25</f>
        <v>1.0072099999999999</v>
      </c>
      <c r="G13">
        <f>Odds_kids!H25</f>
        <v>8.3099999999999993E-2</v>
      </c>
      <c r="H13" t="str">
        <f t="shared" si="2"/>
        <v/>
      </c>
      <c r="J13" s="22" t="s">
        <v>85</v>
      </c>
      <c r="K13" s="19" t="str">
        <f t="shared" si="3"/>
        <v>1.43 (1.26-1.62)</v>
      </c>
      <c r="L13" t="str">
        <f>IF(P13="&lt;.0001","&lt;0.0001",P13)</f>
        <v>&lt;0.0001</v>
      </c>
      <c r="M13">
        <f>Odds_adults!E19</f>
        <v>1.4308700000000001</v>
      </c>
      <c r="N13">
        <f>Odds_adults!F19</f>
        <v>1.26326</v>
      </c>
      <c r="O13">
        <f>Odds_adults!G19</f>
        <v>1.6207199999999999</v>
      </c>
      <c r="P13" t="str">
        <f>Odds_adults!H19</f>
        <v>&lt;.0001</v>
      </c>
      <c r="Q13" t="str">
        <f t="shared" si="4"/>
        <v>*</v>
      </c>
    </row>
    <row r="14" spans="1:17" x14ac:dyDescent="0.2">
      <c r="A14" s="39">
        <v>3</v>
      </c>
      <c r="B14" s="19" t="str">
        <f t="shared" si="0"/>
        <v>0.88 (0.82-0.94)</v>
      </c>
      <c r="C14">
        <f t="shared" si="1"/>
        <v>4.0000000000000002E-4</v>
      </c>
      <c r="D14">
        <f>Odds_kids!E26</f>
        <v>0.87882000000000005</v>
      </c>
      <c r="E14">
        <f>Odds_kids!F26</f>
        <v>0.81808999999999998</v>
      </c>
      <c r="F14">
        <f>Odds_kids!G26</f>
        <v>0.94406999999999996</v>
      </c>
      <c r="G14">
        <f>Odds_kids!H26</f>
        <v>4.0000000000000002E-4</v>
      </c>
      <c r="H14" t="str">
        <f t="shared" si="2"/>
        <v>*</v>
      </c>
      <c r="J14" s="23" t="s">
        <v>97</v>
      </c>
    </row>
    <row r="15" spans="1:17" x14ac:dyDescent="0.2">
      <c r="A15" s="39" t="s">
        <v>113</v>
      </c>
      <c r="B15" s="19" t="str">
        <f t="shared" si="0"/>
        <v>0.82 (0.75-0.89)</v>
      </c>
      <c r="C15" t="str">
        <f t="shared" si="1"/>
        <v>&lt;0.0001</v>
      </c>
      <c r="D15">
        <f>Odds_kids!E27</f>
        <v>0.81711</v>
      </c>
      <c r="E15">
        <f>Odds_kids!F27</f>
        <v>0.75199000000000005</v>
      </c>
      <c r="F15">
        <f>Odds_kids!G27</f>
        <v>0.88787000000000005</v>
      </c>
      <c r="G15" t="str">
        <f>Odds_kids!H27</f>
        <v>&lt;.0001</v>
      </c>
      <c r="H15" t="str">
        <f t="shared" si="2"/>
        <v>*</v>
      </c>
      <c r="J15" s="20" t="s">
        <v>70</v>
      </c>
      <c r="K15" s="19" t="str">
        <f t="shared" si="3"/>
        <v>1.04 (0.97-1.11)</v>
      </c>
      <c r="L15">
        <f>IF(P15="&lt;.0001","&lt;0.0001",P15)</f>
        <v>0.27950000000000003</v>
      </c>
      <c r="M15">
        <f>Odds_adults!E5</f>
        <v>1.03695</v>
      </c>
      <c r="N15">
        <f>Odds_adults!F5</f>
        <v>0.97094999999999998</v>
      </c>
      <c r="O15">
        <f>Odds_adults!G5</f>
        <v>1.1074299999999999</v>
      </c>
      <c r="P15">
        <f>Odds_adults!H5</f>
        <v>0.27950000000000003</v>
      </c>
      <c r="Q15" t="str">
        <f t="shared" si="4"/>
        <v/>
      </c>
    </row>
    <row r="16" spans="1:17" x14ac:dyDescent="0.2">
      <c r="A16" s="38" t="s">
        <v>195</v>
      </c>
      <c r="B16" s="19"/>
      <c r="J16" s="20" t="s">
        <v>76</v>
      </c>
    </row>
    <row r="17" spans="1:17" x14ac:dyDescent="0.2">
      <c r="A17" s="39" t="s">
        <v>26</v>
      </c>
      <c r="B17" s="19" t="str">
        <f t="shared" si="0"/>
        <v>0.97 (0.81-1.15)</v>
      </c>
      <c r="C17">
        <f t="shared" si="1"/>
        <v>0.71430000000000005</v>
      </c>
      <c r="D17">
        <f>Odds_kids!E28</f>
        <v>0.96830000000000005</v>
      </c>
      <c r="E17">
        <f>Odds_kids!F28</f>
        <v>0.81491999999999998</v>
      </c>
      <c r="F17">
        <f>Odds_kids!G28</f>
        <v>1.15055</v>
      </c>
      <c r="G17">
        <f>Odds_kids!H28</f>
        <v>0.71430000000000005</v>
      </c>
      <c r="H17" t="str">
        <f t="shared" si="2"/>
        <v/>
      </c>
      <c r="J17" s="22" t="s">
        <v>71</v>
      </c>
      <c r="K17" s="19" t="str">
        <f t="shared" si="3"/>
        <v>1.03 (0.88-1.21)</v>
      </c>
      <c r="L17">
        <f>IF(P17="&lt;.0001","&lt;0.0001",P17)</f>
        <v>0.68240000000000001</v>
      </c>
      <c r="M17">
        <f>Odds_adults!E6</f>
        <v>1.03281</v>
      </c>
      <c r="N17">
        <f>Odds_adults!F6</f>
        <v>0.88485999999999998</v>
      </c>
      <c r="O17">
        <f>Odds_adults!G6</f>
        <v>1.20549</v>
      </c>
      <c r="P17">
        <f>Odds_adults!H6</f>
        <v>0.68240000000000001</v>
      </c>
      <c r="Q17" t="str">
        <f t="shared" si="4"/>
        <v/>
      </c>
    </row>
    <row r="18" spans="1:17" x14ac:dyDescent="0.2">
      <c r="A18" s="38" t="s">
        <v>84</v>
      </c>
      <c r="B18" s="19"/>
      <c r="J18" s="20" t="s">
        <v>92</v>
      </c>
    </row>
    <row r="19" spans="1:17" x14ac:dyDescent="0.2">
      <c r="A19" s="39">
        <v>1</v>
      </c>
      <c r="B19" s="19" t="str">
        <f t="shared" si="0"/>
        <v>1.23 (1.15-1.31)</v>
      </c>
      <c r="C19" t="str">
        <f t="shared" si="1"/>
        <v>&lt;0.0001</v>
      </c>
      <c r="D19">
        <f>Odds_kids!E20</f>
        <v>1.23061</v>
      </c>
      <c r="E19">
        <f>Odds_kids!F20</f>
        <v>1.1532899999999999</v>
      </c>
      <c r="F19">
        <f>Odds_kids!G20</f>
        <v>1.31311</v>
      </c>
      <c r="G19" t="str">
        <f>Odds_kids!H20</f>
        <v>&lt;.0001</v>
      </c>
      <c r="H19" t="str">
        <f t="shared" si="2"/>
        <v>*</v>
      </c>
      <c r="J19" s="22" t="s">
        <v>93</v>
      </c>
      <c r="K19" s="19" t="str">
        <f t="shared" si="3"/>
        <v>0.74 (0.63-0.86)</v>
      </c>
      <c r="L19">
        <f>IF(P19="&lt;.0001","&lt;0.0001",P19)</f>
        <v>1E-4</v>
      </c>
      <c r="M19">
        <f>Odds_adults!E9</f>
        <v>0.73768999999999996</v>
      </c>
      <c r="N19">
        <f>Odds_adults!F9</f>
        <v>0.63278000000000001</v>
      </c>
      <c r="O19">
        <f>Odds_adults!G9</f>
        <v>0.85999000000000003</v>
      </c>
      <c r="P19">
        <f>Odds_adults!H9</f>
        <v>1E-4</v>
      </c>
      <c r="Q19" t="str">
        <f t="shared" si="4"/>
        <v>*</v>
      </c>
    </row>
    <row r="20" spans="1:17" x14ac:dyDescent="0.2">
      <c r="A20" s="39">
        <v>2</v>
      </c>
      <c r="B20" s="19" t="str">
        <f t="shared" si="0"/>
        <v>1.43 (1.09-1.87)</v>
      </c>
      <c r="C20">
        <f t="shared" si="1"/>
        <v>9.7999999999999997E-3</v>
      </c>
      <c r="D20">
        <f>Odds_kids!E21</f>
        <v>1.4294500000000001</v>
      </c>
      <c r="E20">
        <f>Odds_kids!F21</f>
        <v>1.0900300000000001</v>
      </c>
      <c r="F20">
        <f>Odds_kids!G21</f>
        <v>1.8745700000000001</v>
      </c>
      <c r="G20">
        <f>Odds_kids!H21</f>
        <v>9.7999999999999997E-3</v>
      </c>
      <c r="H20" t="str">
        <f t="shared" si="2"/>
        <v>*</v>
      </c>
      <c r="J20" s="22" t="s">
        <v>94</v>
      </c>
      <c r="K20" s="19" t="str">
        <f t="shared" si="3"/>
        <v>1.45 (1.24-1.70)</v>
      </c>
      <c r="L20" t="str">
        <f>IF(P20="&lt;.0001","&lt;0.0001",P20)</f>
        <v>&lt;0.0001</v>
      </c>
      <c r="M20">
        <f>Odds_adults!E10</f>
        <v>1.4521500000000001</v>
      </c>
      <c r="N20">
        <f>Odds_adults!F10</f>
        <v>1.23956</v>
      </c>
      <c r="O20">
        <f>Odds_adults!G10</f>
        <v>1.70119</v>
      </c>
      <c r="P20" t="str">
        <f>Odds_adults!H10</f>
        <v>&lt;.0001</v>
      </c>
      <c r="Q20" t="str">
        <f t="shared" si="4"/>
        <v>*</v>
      </c>
    </row>
    <row r="21" spans="1:17" x14ac:dyDescent="0.2">
      <c r="A21" s="39" t="s">
        <v>85</v>
      </c>
      <c r="B21" s="19" t="str">
        <f t="shared" si="0"/>
        <v>1.34 (0.83-2.17)</v>
      </c>
      <c r="C21">
        <f t="shared" si="1"/>
        <v>0.22900000000000001</v>
      </c>
      <c r="D21">
        <f>Odds_kids!E22</f>
        <v>1.34321</v>
      </c>
      <c r="E21">
        <f>Odds_kids!F22</f>
        <v>0.83055000000000001</v>
      </c>
      <c r="F21">
        <f>Odds_kids!G22</f>
        <v>2.1723300000000001</v>
      </c>
      <c r="G21">
        <f>Odds_kids!H22</f>
        <v>0.22900000000000001</v>
      </c>
      <c r="H21" t="str">
        <f t="shared" si="2"/>
        <v/>
      </c>
      <c r="J21" s="22" t="s">
        <v>95</v>
      </c>
      <c r="K21" s="19" t="str">
        <f t="shared" si="3"/>
        <v>1.20 (1.02-1.42)</v>
      </c>
      <c r="L21">
        <f>IF(P21="&lt;.0001","&lt;0.0001",P21)</f>
        <v>3.2899999999999999E-2</v>
      </c>
      <c r="M21">
        <f>Odds_adults!E7</f>
        <v>1.20204</v>
      </c>
      <c r="N21">
        <f>Odds_adults!F7</f>
        <v>1.0150999999999999</v>
      </c>
      <c r="O21">
        <f>Odds_adults!G7</f>
        <v>1.4233899999999999</v>
      </c>
      <c r="P21">
        <f>Odds_adults!H7</f>
        <v>3.2899999999999999E-2</v>
      </c>
      <c r="Q21" t="str">
        <f t="shared" si="4"/>
        <v/>
      </c>
    </row>
    <row r="22" spans="1:17" x14ac:dyDescent="0.2">
      <c r="A22" s="42" t="s">
        <v>101</v>
      </c>
      <c r="B22" s="19"/>
      <c r="J22" s="22" t="s">
        <v>96</v>
      </c>
      <c r="K22" s="19" t="str">
        <f t="shared" si="3"/>
        <v>1.10 (0.83-1.44)</v>
      </c>
      <c r="L22">
        <f>IF(P22="&lt;.0001","&lt;0.0001",P22)</f>
        <v>0.51229999999999998</v>
      </c>
      <c r="M22">
        <f>Odds_adults!E8</f>
        <v>1.0956999999999999</v>
      </c>
      <c r="N22">
        <f>Odds_adults!F8</f>
        <v>0.83362999999999998</v>
      </c>
      <c r="O22">
        <f>Odds_adults!G8</f>
        <v>1.44015</v>
      </c>
      <c r="P22">
        <f>Odds_adults!H8</f>
        <v>0.51229999999999998</v>
      </c>
      <c r="Q22" t="str">
        <f t="shared" si="4"/>
        <v/>
      </c>
    </row>
    <row r="23" spans="1:17" x14ac:dyDescent="0.2">
      <c r="A23" s="41" t="s">
        <v>91</v>
      </c>
      <c r="B23" s="19" t="str">
        <f t="shared" si="0"/>
        <v>1.00 (0.93-1.08)</v>
      </c>
      <c r="C23">
        <f t="shared" si="1"/>
        <v>0.9345</v>
      </c>
      <c r="D23">
        <f>Odds_kids!E5</f>
        <v>1.0032300000000001</v>
      </c>
      <c r="E23">
        <f>Odds_kids!F5</f>
        <v>0.92893000000000003</v>
      </c>
      <c r="F23">
        <f>Odds_kids!G5</f>
        <v>1.08348</v>
      </c>
      <c r="G23">
        <f>Odds_kids!H5</f>
        <v>0.9345</v>
      </c>
      <c r="H23" t="str">
        <f t="shared" si="2"/>
        <v/>
      </c>
      <c r="J23" s="20" t="s">
        <v>79</v>
      </c>
    </row>
    <row r="24" spans="1:17" x14ac:dyDescent="0.2">
      <c r="A24" s="38" t="s">
        <v>76</v>
      </c>
      <c r="B24" s="19"/>
      <c r="J24" s="22" t="s">
        <v>73</v>
      </c>
      <c r="K24" s="19" t="str">
        <f t="shared" si="3"/>
        <v>1.16 (0.95-1.41)</v>
      </c>
      <c r="L24">
        <f>IF(P24="&lt;.0001","&lt;0.0001",P24)</f>
        <v>0.13669999999999999</v>
      </c>
      <c r="M24">
        <f>Odds_adults!E13</f>
        <v>1.1596500000000001</v>
      </c>
      <c r="N24">
        <f>Odds_adults!F13</f>
        <v>0.95415000000000005</v>
      </c>
      <c r="O24">
        <f>Odds_adults!G13</f>
        <v>1.4094100000000001</v>
      </c>
      <c r="P24">
        <f>Odds_adults!H13</f>
        <v>0.13669999999999999</v>
      </c>
      <c r="Q24" t="str">
        <f t="shared" si="4"/>
        <v/>
      </c>
    </row>
    <row r="25" spans="1:17" x14ac:dyDescent="0.2">
      <c r="A25" s="39" t="s">
        <v>71</v>
      </c>
      <c r="B25" s="19" t="str">
        <f t="shared" si="0"/>
        <v>1.03 (0.86-1.23)</v>
      </c>
      <c r="C25">
        <f t="shared" si="1"/>
        <v>0.74380000000000002</v>
      </c>
      <c r="D25">
        <f>Odds_kids!E6</f>
        <v>1.0295300000000001</v>
      </c>
      <c r="E25">
        <f>Odds_kids!F6</f>
        <v>0.86465999999999998</v>
      </c>
      <c r="F25">
        <f>Odds_kids!G6</f>
        <v>1.22584</v>
      </c>
      <c r="G25">
        <f>Odds_kids!H6</f>
        <v>0.74380000000000002</v>
      </c>
      <c r="H25" t="str">
        <f t="shared" si="2"/>
        <v/>
      </c>
      <c r="J25" s="20" t="s">
        <v>77</v>
      </c>
    </row>
    <row r="26" spans="1:17" x14ac:dyDescent="0.2">
      <c r="A26" s="38" t="s">
        <v>92</v>
      </c>
      <c r="B26" s="19"/>
      <c r="J26" s="22" t="s">
        <v>26</v>
      </c>
      <c r="K26" s="19" t="str">
        <f t="shared" si="3"/>
        <v>0.97 (0.82-1.14)</v>
      </c>
      <c r="L26">
        <f>IF(P26="&lt;.0001","&lt;0.0001",P26)</f>
        <v>0.69479999999999997</v>
      </c>
      <c r="M26">
        <f>Odds_adults!E12</f>
        <v>0.96731999999999996</v>
      </c>
      <c r="N26">
        <f>Odds_adults!F12</f>
        <v>0.81938</v>
      </c>
      <c r="O26">
        <f>Odds_adults!G12</f>
        <v>1.1419699999999999</v>
      </c>
      <c r="P26">
        <f>Odds_adults!H12</f>
        <v>0.69479999999999997</v>
      </c>
      <c r="Q26" t="str">
        <f t="shared" si="4"/>
        <v/>
      </c>
    </row>
    <row r="27" spans="1:17" x14ac:dyDescent="0.2">
      <c r="A27" s="39" t="s">
        <v>93</v>
      </c>
      <c r="B27" s="19" t="str">
        <f t="shared" si="0"/>
        <v>1.19 (0.98-1.45)</v>
      </c>
      <c r="C27">
        <f t="shared" si="1"/>
        <v>7.9899999999999999E-2</v>
      </c>
      <c r="D27">
        <f>Odds_kids!E9</f>
        <v>1.1927700000000001</v>
      </c>
      <c r="E27">
        <f>Odds_kids!F9</f>
        <v>0.97918000000000005</v>
      </c>
      <c r="F27">
        <f>Odds_kids!G9</f>
        <v>1.45296</v>
      </c>
      <c r="G27">
        <f>Odds_kids!H9</f>
        <v>7.9899999999999999E-2</v>
      </c>
      <c r="H27" t="str">
        <f t="shared" si="2"/>
        <v/>
      </c>
      <c r="J27" s="20" t="s">
        <v>82</v>
      </c>
    </row>
    <row r="28" spans="1:17" x14ac:dyDescent="0.2">
      <c r="A28" s="39" t="s">
        <v>94</v>
      </c>
      <c r="B28" s="19" t="str">
        <f t="shared" si="0"/>
        <v>1.86 (1.53-2.25)</v>
      </c>
      <c r="C28" t="str">
        <f t="shared" si="1"/>
        <v>&lt;0.0001</v>
      </c>
      <c r="D28">
        <f>Odds_kids!E10</f>
        <v>1.8565400000000001</v>
      </c>
      <c r="E28">
        <f>Odds_kids!F10</f>
        <v>1.5293399999999999</v>
      </c>
      <c r="F28">
        <f>Odds_kids!G10</f>
        <v>2.2537400000000001</v>
      </c>
      <c r="G28" t="str">
        <f>Odds_kids!H10</f>
        <v>&lt;.0001</v>
      </c>
      <c r="H28" t="str">
        <f t="shared" si="2"/>
        <v>*</v>
      </c>
      <c r="J28" s="22" t="s">
        <v>72</v>
      </c>
      <c r="K28" s="19" t="str">
        <f t="shared" si="3"/>
        <v>1.50 (1.28-1.74)</v>
      </c>
      <c r="L28" t="str">
        <f>IF(P28="&lt;.0001","&lt;0.0001",P28)</f>
        <v>&lt;0.0001</v>
      </c>
      <c r="M28">
        <f>Odds_adults!E11</f>
        <v>1.4955499999999999</v>
      </c>
      <c r="N28">
        <f>Odds_adults!F11</f>
        <v>1.28477</v>
      </c>
      <c r="O28">
        <f>Odds_adults!G11</f>
        <v>1.74092</v>
      </c>
      <c r="P28" t="str">
        <f>Odds_adults!H11</f>
        <v>&lt;.0001</v>
      </c>
      <c r="Q28" t="str">
        <f t="shared" si="4"/>
        <v>*</v>
      </c>
    </row>
    <row r="29" spans="1:17" x14ac:dyDescent="0.2">
      <c r="A29" s="39" t="s">
        <v>95</v>
      </c>
      <c r="B29" s="19" t="str">
        <f t="shared" si="0"/>
        <v>1.65 (1.31-2.06)</v>
      </c>
      <c r="C29" t="str">
        <f t="shared" si="1"/>
        <v>&lt;0.0001</v>
      </c>
      <c r="D29">
        <f>Odds_kids!E7</f>
        <v>1.6450499999999999</v>
      </c>
      <c r="E29">
        <f>Odds_kids!F7</f>
        <v>1.3107200000000001</v>
      </c>
      <c r="F29">
        <f>Odds_kids!G7</f>
        <v>2.06467</v>
      </c>
      <c r="G29" t="str">
        <f>Odds_kids!H7</f>
        <v>&lt;.0001</v>
      </c>
      <c r="H29" t="str">
        <f t="shared" si="2"/>
        <v>*</v>
      </c>
      <c r="J29" s="20" t="s">
        <v>83</v>
      </c>
    </row>
    <row r="30" spans="1:17" x14ac:dyDescent="0.2">
      <c r="A30" s="39" t="s">
        <v>96</v>
      </c>
      <c r="B30" s="19" t="str">
        <f t="shared" si="0"/>
        <v>1.16 (0.82-1.65)</v>
      </c>
      <c r="C30">
        <f t="shared" si="1"/>
        <v>0.38900000000000001</v>
      </c>
      <c r="D30">
        <f>Odds_kids!E8</f>
        <v>1.1644699999999999</v>
      </c>
      <c r="E30">
        <f>Odds_kids!F8</f>
        <v>0.82349000000000006</v>
      </c>
      <c r="F30">
        <f>Odds_kids!G8</f>
        <v>1.64662</v>
      </c>
      <c r="G30">
        <f>Odds_kids!H8</f>
        <v>0.38900000000000001</v>
      </c>
      <c r="H30" t="str">
        <f t="shared" si="2"/>
        <v/>
      </c>
      <c r="J30" s="22" t="s">
        <v>26</v>
      </c>
      <c r="K30" s="19" t="str">
        <f t="shared" si="3"/>
        <v>1.14 (1.10-1.18)</v>
      </c>
      <c r="L30" t="str">
        <f>IF(P30="&lt;.0001","&lt;0.0001",P30)</f>
        <v>&lt;0.0001</v>
      </c>
      <c r="M30">
        <f>Odds_adults!E20</f>
        <v>1.13992</v>
      </c>
      <c r="N30">
        <f>Odds_adults!F20</f>
        <v>1.0966800000000001</v>
      </c>
      <c r="O30">
        <f>Odds_adults!G20</f>
        <v>1.18486</v>
      </c>
      <c r="P30" t="str">
        <f>Odds_adults!H20</f>
        <v>&lt;.0001</v>
      </c>
      <c r="Q30" t="str">
        <f t="shared" si="4"/>
        <v>*</v>
      </c>
    </row>
    <row r="31" spans="1:17" x14ac:dyDescent="0.2">
      <c r="A31" s="38" t="s">
        <v>79</v>
      </c>
      <c r="B31" s="19"/>
      <c r="J31" s="22" t="s">
        <v>192</v>
      </c>
      <c r="K31" s="19" t="str">
        <f t="shared" si="3"/>
        <v>0.75 (0.71-0.79)</v>
      </c>
      <c r="L31" t="str">
        <f>IF(P31="&lt;.0001","&lt;0.0001",P31)</f>
        <v>&lt;0.0001</v>
      </c>
      <c r="M31">
        <f>Odds_adults!E21</f>
        <v>0.74900999999999995</v>
      </c>
      <c r="N31">
        <f>Odds_adults!F21</f>
        <v>0.70828000000000002</v>
      </c>
      <c r="O31">
        <f>Odds_adults!G21</f>
        <v>0.79208999999999996</v>
      </c>
      <c r="P31" t="str">
        <f>Odds_adults!H21</f>
        <v>&lt;.0001</v>
      </c>
      <c r="Q31" t="str">
        <f t="shared" si="4"/>
        <v>*</v>
      </c>
    </row>
    <row r="32" spans="1:17" x14ac:dyDescent="0.2">
      <c r="A32" s="39" t="s">
        <v>73</v>
      </c>
      <c r="B32" s="19" t="str">
        <f t="shared" si="0"/>
        <v>0.83 (0.67-1.03)</v>
      </c>
      <c r="C32">
        <f t="shared" si="1"/>
        <v>9.7900000000000001E-2</v>
      </c>
      <c r="D32">
        <f>Odds_kids!E13</f>
        <v>0.83133000000000001</v>
      </c>
      <c r="E32">
        <f>Odds_kids!F13</f>
        <v>0.66798000000000002</v>
      </c>
      <c r="F32">
        <f>Odds_kids!G13</f>
        <v>1.0346200000000001</v>
      </c>
      <c r="G32">
        <f>Odds_kids!H13</f>
        <v>9.7900000000000001E-2</v>
      </c>
      <c r="H32" t="str">
        <f t="shared" si="2"/>
        <v/>
      </c>
      <c r="J32" s="20" t="s">
        <v>81</v>
      </c>
      <c r="K32" s="19" t="str">
        <f t="shared" si="3"/>
        <v>1.23 (1.11-1.37)</v>
      </c>
      <c r="L32">
        <f>IF(P32="&lt;.0001","&lt;0.0001",P32)</f>
        <v>1E-4</v>
      </c>
      <c r="M32">
        <f>Odds_adults!E14</f>
        <v>1.2347900000000001</v>
      </c>
      <c r="N32">
        <f>Odds_adults!F14</f>
        <v>1.1089800000000001</v>
      </c>
      <c r="O32">
        <f>Odds_adults!G14</f>
        <v>1.3748800000000001</v>
      </c>
      <c r="P32">
        <f>Odds_adults!H14</f>
        <v>1E-4</v>
      </c>
      <c r="Q32" t="str">
        <f t="shared" si="4"/>
        <v>*</v>
      </c>
    </row>
    <row r="33" spans="1:17" x14ac:dyDescent="0.2">
      <c r="A33" s="38" t="s">
        <v>77</v>
      </c>
      <c r="B33" s="19"/>
      <c r="J33" s="21" t="s">
        <v>72</v>
      </c>
    </row>
    <row r="34" spans="1:17" x14ac:dyDescent="0.2">
      <c r="A34" s="39" t="s">
        <v>26</v>
      </c>
      <c r="B34" s="19" t="str">
        <f t="shared" si="0"/>
        <v>0.88 (0.72-1.07)</v>
      </c>
      <c r="C34">
        <f t="shared" si="1"/>
        <v>0.20219999999999999</v>
      </c>
      <c r="D34">
        <f>Odds_kids!E12</f>
        <v>0.87973999999999997</v>
      </c>
      <c r="E34">
        <f>Odds_kids!F12</f>
        <v>0.72246999999999995</v>
      </c>
      <c r="F34">
        <f>Odds_kids!G12</f>
        <v>1.0712299999999999</v>
      </c>
      <c r="G34">
        <f>Odds_kids!H12</f>
        <v>0.20219999999999999</v>
      </c>
      <c r="H34" t="str">
        <f t="shared" si="2"/>
        <v/>
      </c>
      <c r="J34" s="20" t="s">
        <v>99</v>
      </c>
    </row>
    <row r="35" spans="1:17" x14ac:dyDescent="0.2">
      <c r="A35" s="38" t="s">
        <v>82</v>
      </c>
      <c r="B35" s="19"/>
      <c r="J35" s="22" t="s">
        <v>100</v>
      </c>
      <c r="K35" s="19" t="str">
        <f t="shared" si="3"/>
        <v>0.97 (0.94-1.00)</v>
      </c>
      <c r="L35">
        <f>IF(P35="&lt;.0001","&lt;0.0001",P35)</f>
        <v>9.0300000000000005E-2</v>
      </c>
      <c r="M35">
        <f>Odds_adults!E23</f>
        <v>0.97346999999999995</v>
      </c>
      <c r="N35">
        <f>Odds_adults!F23</f>
        <v>0.94364000000000003</v>
      </c>
      <c r="O35">
        <f>Odds_adults!G23</f>
        <v>1.00424</v>
      </c>
      <c r="P35">
        <f>Odds_adults!H23</f>
        <v>9.0300000000000005E-2</v>
      </c>
      <c r="Q35" t="str">
        <f t="shared" si="4"/>
        <v/>
      </c>
    </row>
    <row r="36" spans="1:17" x14ac:dyDescent="0.2">
      <c r="A36" s="39" t="s">
        <v>72</v>
      </c>
      <c r="B36" s="19" t="str">
        <f t="shared" si="0"/>
        <v>1.36 (1.14-1.62)</v>
      </c>
      <c r="C36">
        <f t="shared" si="1"/>
        <v>5.0000000000000001E-4</v>
      </c>
      <c r="D36">
        <f>Odds_kids!E11</f>
        <v>1.3631</v>
      </c>
      <c r="E36">
        <f>Odds_kids!F11</f>
        <v>1.1444300000000001</v>
      </c>
      <c r="F36">
        <f>Odds_kids!G11</f>
        <v>1.62354</v>
      </c>
      <c r="G36">
        <f>Odds_kids!H11</f>
        <v>5.0000000000000001E-4</v>
      </c>
      <c r="H36" t="str">
        <f t="shared" si="2"/>
        <v>*</v>
      </c>
    </row>
    <row r="37" spans="1:17" x14ac:dyDescent="0.2">
      <c r="A37" s="38" t="s">
        <v>107</v>
      </c>
      <c r="B37" s="19"/>
    </row>
    <row r="38" spans="1:17" x14ac:dyDescent="0.2">
      <c r="A38" s="39" t="s">
        <v>26</v>
      </c>
      <c r="B38" s="19" t="str">
        <f t="shared" si="0"/>
        <v>1.02 (0.75-1.39)</v>
      </c>
      <c r="C38">
        <f t="shared" si="1"/>
        <v>0.89659999999999995</v>
      </c>
      <c r="D38">
        <f>Odds_kids!E15</f>
        <v>1.0206</v>
      </c>
      <c r="E38">
        <f>Odds_kids!F15</f>
        <v>0.75031000000000003</v>
      </c>
      <c r="F38">
        <f>Odds_kids!G15</f>
        <v>1.3882699999999999</v>
      </c>
      <c r="G38">
        <f>Odds_kids!H15</f>
        <v>0.89659999999999995</v>
      </c>
      <c r="H38" t="str">
        <f t="shared" si="2"/>
        <v/>
      </c>
    </row>
    <row r="39" spans="1:17" x14ac:dyDescent="0.2">
      <c r="A39" s="38" t="s">
        <v>83</v>
      </c>
      <c r="B39" s="19"/>
    </row>
    <row r="40" spans="1:17" x14ac:dyDescent="0.2">
      <c r="A40" s="39" t="s">
        <v>26</v>
      </c>
      <c r="B40" s="19" t="str">
        <f t="shared" si="0"/>
        <v>1.14 (1.08-1.21)</v>
      </c>
      <c r="C40" t="str">
        <f t="shared" si="1"/>
        <v>&lt;0.0001</v>
      </c>
      <c r="D40">
        <f>Odds_kids!E23</f>
        <v>1.14171</v>
      </c>
      <c r="E40">
        <f>Odds_kids!F23</f>
        <v>1.0786199999999999</v>
      </c>
      <c r="F40">
        <f>Odds_kids!G23</f>
        <v>1.20848</v>
      </c>
      <c r="G40" t="str">
        <f>Odds_kids!H23</f>
        <v>&lt;.0001</v>
      </c>
      <c r="H40" t="str">
        <f t="shared" si="2"/>
        <v>*</v>
      </c>
    </row>
    <row r="41" spans="1:17" x14ac:dyDescent="0.2">
      <c r="A41" s="39" t="s">
        <v>192</v>
      </c>
      <c r="B41" s="19" t="str">
        <f t="shared" si="0"/>
        <v>0.66 (0.60-0.72)</v>
      </c>
      <c r="C41" t="str">
        <f t="shared" si="1"/>
        <v>&lt;0.0001</v>
      </c>
      <c r="D41">
        <f>Odds_kids!E24</f>
        <v>0.66108999999999996</v>
      </c>
      <c r="E41">
        <f>Odds_kids!F24</f>
        <v>0.60287000000000002</v>
      </c>
      <c r="F41">
        <f>Odds_kids!G24</f>
        <v>0.72494000000000003</v>
      </c>
      <c r="G41" t="str">
        <f>Odds_kids!H24</f>
        <v>&lt;.0001</v>
      </c>
      <c r="H41" t="str">
        <f t="shared" si="2"/>
        <v>*</v>
      </c>
    </row>
    <row r="42" spans="1:17" x14ac:dyDescent="0.2">
      <c r="A42" s="41" t="s">
        <v>81</v>
      </c>
      <c r="B42" s="19" t="str">
        <f t="shared" si="0"/>
        <v>1.18 (1.04-1.34)</v>
      </c>
      <c r="C42">
        <f t="shared" si="1"/>
        <v>1.06E-2</v>
      </c>
      <c r="D42">
        <f>Odds_kids!E14</f>
        <v>1.17902</v>
      </c>
      <c r="E42">
        <f>Odds_kids!F14</f>
        <v>1.0391699999999999</v>
      </c>
      <c r="F42">
        <f>Odds_kids!G14</f>
        <v>1.33769</v>
      </c>
      <c r="G42">
        <f>Odds_kids!H14</f>
        <v>1.06E-2</v>
      </c>
      <c r="H42" t="str">
        <f t="shared" si="2"/>
        <v/>
      </c>
    </row>
    <row r="43" spans="1:17" x14ac:dyDescent="0.2">
      <c r="A43" s="42" t="s">
        <v>72</v>
      </c>
      <c r="B43" s="19"/>
    </row>
    <row r="44" spans="1:17" x14ac:dyDescent="0.2">
      <c r="A44" s="38" t="s">
        <v>99</v>
      </c>
      <c r="B44" s="19"/>
    </row>
    <row r="45" spans="1:17" x14ac:dyDescent="0.2">
      <c r="A45" s="39" t="s">
        <v>100</v>
      </c>
      <c r="B45" s="19" t="str">
        <f t="shared" si="0"/>
        <v>1.02 (0.97-1.07)</v>
      </c>
      <c r="C45">
        <f t="shared" si="1"/>
        <v>0.48970000000000002</v>
      </c>
      <c r="D45">
        <f>Odds_kids!E30</f>
        <v>1.0165500000000001</v>
      </c>
      <c r="E45">
        <f>Odds_kids!F30</f>
        <v>0.97028000000000003</v>
      </c>
      <c r="F45">
        <f>Odds_kids!G30</f>
        <v>1.0650299999999999</v>
      </c>
      <c r="G45">
        <f>Odds_kids!H30</f>
        <v>0.48970000000000002</v>
      </c>
      <c r="H45" t="str">
        <f t="shared" si="2"/>
        <v/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64"/>
  <sheetViews>
    <sheetView zoomScale="85" zoomScaleNormal="85" workbookViewId="0">
      <selection sqref="A1:AB63"/>
    </sheetView>
  </sheetViews>
  <sheetFormatPr defaultColWidth="9.140625" defaultRowHeight="15" x14ac:dyDescent="0.25"/>
  <cols>
    <col min="1" max="3" width="15.85546875" style="16" customWidth="1"/>
    <col min="4" max="7" width="9.140625" style="16"/>
    <col min="8" max="8" width="12" style="16" customWidth="1"/>
    <col min="9" max="11" width="9.140625" style="16"/>
    <col min="12" max="12" width="12.28515625" style="16" customWidth="1"/>
    <col min="13" max="16384" width="9.140625" style="16"/>
  </cols>
  <sheetData>
    <row r="1" spans="1:39" x14ac:dyDescent="0.25">
      <c r="A1" s="78" t="s">
        <v>158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 t="s">
        <v>159</v>
      </c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</row>
    <row r="2" spans="1:39" x14ac:dyDescent="0.25">
      <c r="A2" s="76" t="s">
        <v>27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8" t="s">
        <v>160</v>
      </c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</row>
    <row r="3" spans="1:39" x14ac:dyDescent="0.2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 t="s">
        <v>128</v>
      </c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</row>
    <row r="4" spans="1:39" x14ac:dyDescent="0.25">
      <c r="A4" s="76" t="s">
        <v>28</v>
      </c>
      <c r="B4" s="76" t="s">
        <v>3</v>
      </c>
      <c r="C4" s="76" t="s">
        <v>29</v>
      </c>
      <c r="D4" s="76" t="s">
        <v>30</v>
      </c>
      <c r="E4" s="76" t="s">
        <v>31</v>
      </c>
      <c r="F4" s="76" t="s">
        <v>32</v>
      </c>
      <c r="G4" s="76" t="s">
        <v>33</v>
      </c>
      <c r="H4" s="76" t="s">
        <v>34</v>
      </c>
      <c r="I4" s="76" t="s">
        <v>35</v>
      </c>
      <c r="J4" s="76" t="s">
        <v>36</v>
      </c>
      <c r="K4" s="76" t="s">
        <v>37</v>
      </c>
      <c r="L4" s="76" t="s">
        <v>38</v>
      </c>
      <c r="M4" s="76"/>
      <c r="N4" s="76"/>
      <c r="O4" s="76"/>
      <c r="P4" s="76"/>
      <c r="Q4" s="76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</row>
    <row r="5" spans="1:39" x14ac:dyDescent="0.25">
      <c r="A5" s="76" t="s">
        <v>39</v>
      </c>
      <c r="B5" s="76"/>
      <c r="C5" s="76"/>
      <c r="D5" s="76">
        <v>0</v>
      </c>
      <c r="E5" s="76">
        <v>1.03695</v>
      </c>
      <c r="F5" s="76">
        <v>0.97094999999999998</v>
      </c>
      <c r="G5" s="76">
        <v>1.1074299999999999</v>
      </c>
      <c r="H5" s="76">
        <v>0.27950000000000003</v>
      </c>
      <c r="I5" s="76">
        <v>1.0864199999999999</v>
      </c>
      <c r="J5" s="76">
        <v>1.0717699999999999</v>
      </c>
      <c r="K5" s="76">
        <v>1.10128</v>
      </c>
      <c r="L5" s="76" t="s">
        <v>5</v>
      </c>
      <c r="M5" s="76"/>
      <c r="N5" s="76"/>
      <c r="O5" s="76"/>
      <c r="P5" s="76"/>
      <c r="Q5" s="76" t="s">
        <v>129</v>
      </c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</row>
    <row r="6" spans="1:39" x14ac:dyDescent="0.25">
      <c r="A6" s="76" t="s">
        <v>6</v>
      </c>
      <c r="B6" s="76" t="s">
        <v>126</v>
      </c>
      <c r="C6" s="76" t="s">
        <v>127</v>
      </c>
      <c r="D6" s="76">
        <v>0</v>
      </c>
      <c r="E6" s="76">
        <v>1.03281</v>
      </c>
      <c r="F6" s="76">
        <v>0.88485999999999998</v>
      </c>
      <c r="G6" s="76">
        <v>1.20549</v>
      </c>
      <c r="H6" s="76">
        <v>0.68240000000000001</v>
      </c>
      <c r="I6" s="76">
        <v>0.93662000000000001</v>
      </c>
      <c r="J6" s="76">
        <v>0.90880000000000005</v>
      </c>
      <c r="K6" s="76">
        <v>0.96528999999999998</v>
      </c>
      <c r="L6" s="76" t="s">
        <v>5</v>
      </c>
      <c r="M6" s="76"/>
      <c r="N6" s="76"/>
      <c r="O6" s="76"/>
      <c r="P6" s="76"/>
      <c r="Q6" s="7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</row>
    <row r="7" spans="1:39" x14ac:dyDescent="0.25">
      <c r="A7" s="76" t="s">
        <v>7</v>
      </c>
      <c r="B7" s="76" t="s">
        <v>40</v>
      </c>
      <c r="C7" s="76" t="s">
        <v>41</v>
      </c>
      <c r="D7" s="76">
        <v>0</v>
      </c>
      <c r="E7" s="76">
        <v>1.20204</v>
      </c>
      <c r="F7" s="76">
        <v>1.0150999999999999</v>
      </c>
      <c r="G7" s="76">
        <v>1.4233899999999999</v>
      </c>
      <c r="H7" s="76">
        <v>3.2899999999999999E-2</v>
      </c>
      <c r="I7" s="76">
        <v>1.5566199999999999</v>
      </c>
      <c r="J7" s="76">
        <v>1.4627699999999999</v>
      </c>
      <c r="K7" s="76">
        <v>1.65649</v>
      </c>
      <c r="L7" s="76" t="s">
        <v>5</v>
      </c>
      <c r="M7" s="76"/>
      <c r="N7" s="76"/>
      <c r="O7" s="76"/>
      <c r="P7" s="76"/>
      <c r="Q7" s="76" t="s">
        <v>161</v>
      </c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1:39" x14ac:dyDescent="0.25">
      <c r="A8" s="76" t="s">
        <v>7</v>
      </c>
      <c r="B8" s="76" t="s">
        <v>42</v>
      </c>
      <c r="C8" s="76" t="s">
        <v>41</v>
      </c>
      <c r="D8" s="76">
        <v>0</v>
      </c>
      <c r="E8" s="76">
        <v>1.0956999999999999</v>
      </c>
      <c r="F8" s="76">
        <v>0.83362999999999998</v>
      </c>
      <c r="G8" s="76">
        <v>1.44015</v>
      </c>
      <c r="H8" s="76">
        <v>0.51229999999999998</v>
      </c>
      <c r="I8" s="76">
        <v>0.66656000000000004</v>
      </c>
      <c r="J8" s="76">
        <v>0.58711000000000002</v>
      </c>
      <c r="K8" s="76">
        <v>0.75675999999999999</v>
      </c>
      <c r="L8" s="76" t="s">
        <v>5</v>
      </c>
      <c r="M8" s="76"/>
      <c r="N8" s="76"/>
      <c r="O8" s="76"/>
      <c r="P8" s="76"/>
      <c r="Q8" s="76" t="s">
        <v>162</v>
      </c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</row>
    <row r="9" spans="1:39" x14ac:dyDescent="0.25">
      <c r="A9" s="76" t="s">
        <v>7</v>
      </c>
      <c r="B9" s="76" t="s">
        <v>43</v>
      </c>
      <c r="C9" s="76" t="s">
        <v>41</v>
      </c>
      <c r="D9" s="76">
        <v>0</v>
      </c>
      <c r="E9" s="76">
        <v>0.73768999999999996</v>
      </c>
      <c r="F9" s="76">
        <v>0.63278000000000001</v>
      </c>
      <c r="G9" s="76">
        <v>0.85999000000000003</v>
      </c>
      <c r="H9" s="76">
        <v>1E-4</v>
      </c>
      <c r="I9" s="76">
        <v>0.68181000000000003</v>
      </c>
      <c r="J9" s="76">
        <v>0.64981</v>
      </c>
      <c r="K9" s="76">
        <v>0.71538000000000002</v>
      </c>
      <c r="L9" s="76" t="s">
        <v>5</v>
      </c>
      <c r="M9" s="76"/>
      <c r="N9" s="76"/>
      <c r="O9" s="76"/>
      <c r="P9" s="76"/>
      <c r="Q9" s="76" t="s">
        <v>163</v>
      </c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</row>
    <row r="10" spans="1:39" x14ac:dyDescent="0.25">
      <c r="A10" s="76" t="s">
        <v>7</v>
      </c>
      <c r="B10" s="76" t="s">
        <v>44</v>
      </c>
      <c r="C10" s="76" t="s">
        <v>41</v>
      </c>
      <c r="D10" s="76">
        <v>0</v>
      </c>
      <c r="E10" s="76">
        <v>1.4521500000000001</v>
      </c>
      <c r="F10" s="76">
        <v>1.23956</v>
      </c>
      <c r="G10" s="76">
        <v>1.70119</v>
      </c>
      <c r="H10" s="76" t="s">
        <v>5</v>
      </c>
      <c r="I10" s="76">
        <v>2.0448499999999998</v>
      </c>
      <c r="J10" s="76">
        <v>1.9707399999999999</v>
      </c>
      <c r="K10" s="76">
        <v>2.12175</v>
      </c>
      <c r="L10" s="76" t="s">
        <v>5</v>
      </c>
      <c r="M10" s="76"/>
      <c r="N10" s="76"/>
      <c r="O10" s="76"/>
      <c r="P10" s="76"/>
      <c r="Q10" s="76" t="s">
        <v>164</v>
      </c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</row>
    <row r="11" spans="1:39" x14ac:dyDescent="0.25">
      <c r="A11" s="76" t="s">
        <v>8</v>
      </c>
      <c r="B11" s="76" t="s">
        <v>10</v>
      </c>
      <c r="C11" s="76" t="s">
        <v>9</v>
      </c>
      <c r="D11" s="76">
        <v>0</v>
      </c>
      <c r="E11" s="76">
        <v>1.4955499999999999</v>
      </c>
      <c r="F11" s="76">
        <v>1.28477</v>
      </c>
      <c r="G11" s="76">
        <v>1.74092</v>
      </c>
      <c r="H11" s="76" t="s">
        <v>5</v>
      </c>
      <c r="I11" s="76">
        <v>1.63957</v>
      </c>
      <c r="J11" s="76">
        <v>1.58524</v>
      </c>
      <c r="K11" s="76">
        <v>1.69577</v>
      </c>
      <c r="L11" s="76" t="s">
        <v>5</v>
      </c>
      <c r="M11" s="76"/>
      <c r="N11" s="76"/>
      <c r="O11" s="76"/>
      <c r="P11" s="76"/>
      <c r="Q11" s="76" t="s">
        <v>165</v>
      </c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</row>
    <row r="12" spans="1:39" x14ac:dyDescent="0.25">
      <c r="A12" s="76" t="s">
        <v>11</v>
      </c>
      <c r="B12" s="76">
        <v>1</v>
      </c>
      <c r="C12" s="76">
        <v>0</v>
      </c>
      <c r="D12" s="76">
        <v>0</v>
      </c>
      <c r="E12" s="76">
        <v>0.96731999999999996</v>
      </c>
      <c r="F12" s="76">
        <v>0.81938</v>
      </c>
      <c r="G12" s="76">
        <v>1.1419699999999999</v>
      </c>
      <c r="H12" s="76">
        <v>0.69479999999999997</v>
      </c>
      <c r="I12" s="76">
        <v>1.02254</v>
      </c>
      <c r="J12" s="76">
        <v>0.99458000000000002</v>
      </c>
      <c r="K12" s="76">
        <v>1.0512900000000001</v>
      </c>
      <c r="L12" s="76">
        <v>0.11509999999999999</v>
      </c>
      <c r="M12" s="76"/>
      <c r="N12" s="76"/>
      <c r="O12" s="76"/>
      <c r="P12" s="76"/>
      <c r="Q12" s="76" t="s">
        <v>166</v>
      </c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</row>
    <row r="13" spans="1:39" x14ac:dyDescent="0.25">
      <c r="A13" s="76" t="s">
        <v>12</v>
      </c>
      <c r="B13" s="76" t="s">
        <v>14</v>
      </c>
      <c r="C13" s="76" t="s">
        <v>13</v>
      </c>
      <c r="D13" s="76">
        <v>0</v>
      </c>
      <c r="E13" s="76">
        <v>1.1596500000000001</v>
      </c>
      <c r="F13" s="76">
        <v>0.95415000000000005</v>
      </c>
      <c r="G13" s="76">
        <v>1.4094100000000001</v>
      </c>
      <c r="H13" s="76">
        <v>0.13669999999999999</v>
      </c>
      <c r="I13" s="76">
        <v>1.1594</v>
      </c>
      <c r="J13" s="76">
        <v>1.1196699999999999</v>
      </c>
      <c r="K13" s="76">
        <v>1.2005300000000001</v>
      </c>
      <c r="L13" s="76" t="s">
        <v>5</v>
      </c>
      <c r="M13" s="76"/>
      <c r="N13" s="76"/>
      <c r="O13" s="76"/>
      <c r="P13" s="76"/>
      <c r="Q13" s="76" t="s">
        <v>167</v>
      </c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</row>
    <row r="14" spans="1:39" x14ac:dyDescent="0.25">
      <c r="A14" s="76" t="s">
        <v>45</v>
      </c>
      <c r="B14" s="76"/>
      <c r="C14" s="76"/>
      <c r="D14" s="76">
        <v>0</v>
      </c>
      <c r="E14" s="76">
        <v>1.2347900000000001</v>
      </c>
      <c r="F14" s="76">
        <v>1.1089800000000001</v>
      </c>
      <c r="G14" s="76">
        <v>1.3748800000000001</v>
      </c>
      <c r="H14" s="76">
        <v>1E-4</v>
      </c>
      <c r="I14" s="76">
        <v>1.2490300000000001</v>
      </c>
      <c r="J14" s="76">
        <v>1.2321200000000001</v>
      </c>
      <c r="K14" s="76">
        <v>1.26617</v>
      </c>
      <c r="L14" s="76" t="s">
        <v>5</v>
      </c>
      <c r="M14" s="76"/>
      <c r="N14" s="76"/>
      <c r="O14" s="76"/>
      <c r="P14" s="76"/>
      <c r="Q14" s="76" t="s">
        <v>168</v>
      </c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</row>
    <row r="15" spans="1:39" x14ac:dyDescent="0.25">
      <c r="A15" s="76" t="s">
        <v>15</v>
      </c>
      <c r="B15" s="76" t="s">
        <v>17</v>
      </c>
      <c r="C15" s="76" t="s">
        <v>16</v>
      </c>
      <c r="D15" s="76">
        <v>0</v>
      </c>
      <c r="E15" s="76">
        <v>1.1819599999999999</v>
      </c>
      <c r="F15" s="76">
        <v>1.0970200000000001</v>
      </c>
      <c r="G15" s="76">
        <v>1.27349</v>
      </c>
      <c r="H15" s="76" t="s">
        <v>5</v>
      </c>
      <c r="I15" s="76">
        <v>1.3143100000000001</v>
      </c>
      <c r="J15" s="76">
        <v>1.2339199999999999</v>
      </c>
      <c r="K15" s="76">
        <v>1.39994</v>
      </c>
      <c r="L15" s="76" t="s">
        <v>5</v>
      </c>
      <c r="M15" s="76"/>
      <c r="N15" s="76"/>
      <c r="O15" s="76"/>
      <c r="P15" s="76"/>
      <c r="Q15" s="76" t="s">
        <v>169</v>
      </c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</row>
    <row r="16" spans="1:39" x14ac:dyDescent="0.25">
      <c r="A16" s="76" t="s">
        <v>18</v>
      </c>
      <c r="B16" s="76" t="s">
        <v>126</v>
      </c>
      <c r="C16" s="77" t="s">
        <v>127</v>
      </c>
      <c r="D16" s="76">
        <v>0</v>
      </c>
      <c r="E16" s="76">
        <v>0.99175000000000002</v>
      </c>
      <c r="F16" s="76">
        <v>0.96018999999999999</v>
      </c>
      <c r="G16" s="76">
        <v>1.02434</v>
      </c>
      <c r="H16" s="76">
        <v>0.61539999999999995</v>
      </c>
      <c r="I16" s="76">
        <v>0.99307999999999996</v>
      </c>
      <c r="J16" s="76">
        <v>0.9657</v>
      </c>
      <c r="K16" s="76">
        <v>1.0212300000000001</v>
      </c>
      <c r="L16" s="76">
        <v>0.62629999999999997</v>
      </c>
      <c r="M16" s="76"/>
      <c r="N16" s="76"/>
      <c r="O16" s="76"/>
      <c r="P16" s="76"/>
      <c r="Q16" s="76" t="s">
        <v>170</v>
      </c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</row>
    <row r="17" spans="1:39" x14ac:dyDescent="0.25">
      <c r="A17" s="76" t="s">
        <v>19</v>
      </c>
      <c r="B17" s="77">
        <v>1</v>
      </c>
      <c r="C17" s="77">
        <v>0</v>
      </c>
      <c r="D17" s="76">
        <v>0</v>
      </c>
      <c r="E17" s="76">
        <v>1.1697599999999999</v>
      </c>
      <c r="F17" s="76">
        <v>1.12144</v>
      </c>
      <c r="G17" s="76">
        <v>1.2201599999999999</v>
      </c>
      <c r="H17" s="76" t="s">
        <v>5</v>
      </c>
      <c r="I17" s="76">
        <v>1.23499</v>
      </c>
      <c r="J17" s="76">
        <v>1.1906099999999999</v>
      </c>
      <c r="K17" s="76">
        <v>1.28102</v>
      </c>
      <c r="L17" s="76" t="s">
        <v>5</v>
      </c>
      <c r="M17" s="76"/>
      <c r="N17" s="76"/>
      <c r="O17" s="76"/>
      <c r="P17" s="76"/>
      <c r="Q17" s="76" t="s">
        <v>171</v>
      </c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/>
      <c r="AD17"/>
      <c r="AE17"/>
      <c r="AF17"/>
      <c r="AG17"/>
      <c r="AH17"/>
      <c r="AI17"/>
      <c r="AJ17"/>
      <c r="AK17"/>
      <c r="AL17"/>
      <c r="AM17"/>
    </row>
    <row r="18" spans="1:39" x14ac:dyDescent="0.25">
      <c r="A18" s="76" t="s">
        <v>19</v>
      </c>
      <c r="B18" s="77">
        <v>2</v>
      </c>
      <c r="C18" s="77">
        <v>0</v>
      </c>
      <c r="D18" s="76">
        <v>0</v>
      </c>
      <c r="E18" s="76">
        <v>1.3408</v>
      </c>
      <c r="F18" s="76">
        <v>1.2314499999999999</v>
      </c>
      <c r="G18" s="76">
        <v>1.45987</v>
      </c>
      <c r="H18" s="76" t="s">
        <v>5</v>
      </c>
      <c r="I18" s="76">
        <v>1.46292</v>
      </c>
      <c r="J18" s="76">
        <v>1.35928</v>
      </c>
      <c r="K18" s="76">
        <v>1.57447</v>
      </c>
      <c r="L18" s="76" t="s">
        <v>5</v>
      </c>
      <c r="M18" s="76"/>
      <c r="N18" s="76"/>
      <c r="O18" s="76"/>
      <c r="P18" s="76"/>
      <c r="Q18" s="76" t="s">
        <v>172</v>
      </c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/>
      <c r="AD18"/>
      <c r="AE18"/>
      <c r="AF18"/>
      <c r="AG18"/>
      <c r="AH18"/>
      <c r="AI18"/>
      <c r="AJ18"/>
      <c r="AK18"/>
      <c r="AL18"/>
      <c r="AM18"/>
    </row>
    <row r="19" spans="1:39" x14ac:dyDescent="0.25">
      <c r="A19" s="76" t="s">
        <v>19</v>
      </c>
      <c r="B19" s="76" t="s">
        <v>20</v>
      </c>
      <c r="C19" s="76">
        <v>0</v>
      </c>
      <c r="D19" s="76">
        <v>0</v>
      </c>
      <c r="E19" s="76">
        <v>1.4308700000000001</v>
      </c>
      <c r="F19" s="76">
        <v>1.26326</v>
      </c>
      <c r="G19" s="76">
        <v>1.6207199999999999</v>
      </c>
      <c r="H19" s="76" t="s">
        <v>5</v>
      </c>
      <c r="I19" s="76">
        <v>1.4725699999999999</v>
      </c>
      <c r="J19" s="76">
        <v>1.3224400000000001</v>
      </c>
      <c r="K19" s="76">
        <v>1.63974</v>
      </c>
      <c r="L19" s="76" t="s">
        <v>5</v>
      </c>
      <c r="M19" s="76"/>
      <c r="N19" s="76"/>
      <c r="O19" s="76"/>
      <c r="P19" s="76"/>
      <c r="Q19" s="76" t="s">
        <v>173</v>
      </c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/>
      <c r="AD19"/>
      <c r="AE19"/>
      <c r="AF19"/>
      <c r="AG19"/>
      <c r="AH19"/>
      <c r="AI19"/>
      <c r="AJ19"/>
      <c r="AK19"/>
      <c r="AL19"/>
      <c r="AM19"/>
    </row>
    <row r="20" spans="1:39" x14ac:dyDescent="0.25">
      <c r="A20" s="76" t="s">
        <v>21</v>
      </c>
      <c r="B20" s="76" t="s">
        <v>23</v>
      </c>
      <c r="C20" s="76" t="s">
        <v>22</v>
      </c>
      <c r="D20" s="76">
        <v>0</v>
      </c>
      <c r="E20" s="76">
        <v>1.13992</v>
      </c>
      <c r="F20" s="76">
        <v>1.0966800000000001</v>
      </c>
      <c r="G20" s="76">
        <v>1.18486</v>
      </c>
      <c r="H20" s="76" t="s">
        <v>5</v>
      </c>
      <c r="I20" s="76">
        <v>1.3266899999999999</v>
      </c>
      <c r="J20" s="76">
        <v>1.2876300000000001</v>
      </c>
      <c r="K20" s="76">
        <v>1.3669500000000001</v>
      </c>
      <c r="L20" s="76" t="s">
        <v>5</v>
      </c>
      <c r="M20" s="76"/>
      <c r="N20" s="76"/>
      <c r="O20" s="76"/>
      <c r="P20" s="76"/>
      <c r="Q20" s="76" t="s">
        <v>174</v>
      </c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/>
      <c r="AD20"/>
      <c r="AE20"/>
      <c r="AF20"/>
      <c r="AG20"/>
      <c r="AH20"/>
      <c r="AI20"/>
      <c r="AJ20"/>
      <c r="AK20"/>
      <c r="AL20"/>
      <c r="AM20"/>
    </row>
    <row r="21" spans="1:39" x14ac:dyDescent="0.25">
      <c r="A21" s="76" t="s">
        <v>21</v>
      </c>
      <c r="B21" s="76" t="s">
        <v>24</v>
      </c>
      <c r="C21" s="76" t="s">
        <v>22</v>
      </c>
      <c r="D21" s="76">
        <v>0</v>
      </c>
      <c r="E21" s="76">
        <v>0.74900999999999995</v>
      </c>
      <c r="F21" s="76">
        <v>0.70828000000000002</v>
      </c>
      <c r="G21" s="76">
        <v>0.79208999999999996</v>
      </c>
      <c r="H21" s="76" t="s">
        <v>5</v>
      </c>
      <c r="I21" s="76">
        <v>0.74611000000000005</v>
      </c>
      <c r="J21" s="76">
        <v>0.71094999999999997</v>
      </c>
      <c r="K21" s="76">
        <v>0.78298999999999996</v>
      </c>
      <c r="L21" s="76" t="s">
        <v>5</v>
      </c>
      <c r="M21" s="76"/>
      <c r="N21" s="76"/>
      <c r="O21" s="76"/>
      <c r="P21" s="76"/>
      <c r="Q21" s="76" t="s">
        <v>175</v>
      </c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  <c r="AC21"/>
      <c r="AD21"/>
      <c r="AE21"/>
      <c r="AF21"/>
      <c r="AG21"/>
      <c r="AH21"/>
      <c r="AI21"/>
      <c r="AJ21"/>
      <c r="AK21"/>
      <c r="AL21"/>
      <c r="AM21"/>
    </row>
    <row r="22" spans="1:39" x14ac:dyDescent="0.25">
      <c r="A22" s="76" t="s">
        <v>46</v>
      </c>
      <c r="B22" s="76"/>
      <c r="C22" s="76"/>
      <c r="D22" s="76">
        <v>0</v>
      </c>
      <c r="E22" s="76">
        <v>0.93088000000000004</v>
      </c>
      <c r="F22" s="76">
        <v>0.91444000000000003</v>
      </c>
      <c r="G22" s="76">
        <v>0.94760999999999995</v>
      </c>
      <c r="H22" s="76" t="s">
        <v>5</v>
      </c>
      <c r="I22" s="76">
        <v>0.95152000000000003</v>
      </c>
      <c r="J22" s="76">
        <v>0.93855</v>
      </c>
      <c r="K22" s="76">
        <v>0.96467000000000003</v>
      </c>
      <c r="L22" s="76" t="s">
        <v>5</v>
      </c>
      <c r="M22" s="76"/>
      <c r="N22" s="76"/>
      <c r="O22" s="76"/>
      <c r="P22" s="76"/>
      <c r="Q22" s="76" t="s">
        <v>176</v>
      </c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/>
      <c r="AD22"/>
      <c r="AE22"/>
      <c r="AF22"/>
      <c r="AG22"/>
      <c r="AH22"/>
      <c r="AI22"/>
      <c r="AJ22"/>
      <c r="AK22"/>
      <c r="AL22"/>
      <c r="AM22"/>
    </row>
    <row r="23" spans="1:39" x14ac:dyDescent="0.25">
      <c r="A23" s="76" t="s">
        <v>47</v>
      </c>
      <c r="B23" s="76" t="s">
        <v>48</v>
      </c>
      <c r="C23" s="76" t="s">
        <v>49</v>
      </c>
      <c r="D23" s="76">
        <v>0</v>
      </c>
      <c r="E23" s="76">
        <v>0.97346999999999995</v>
      </c>
      <c r="F23" s="76">
        <v>0.94364000000000003</v>
      </c>
      <c r="G23" s="76">
        <v>1.00424</v>
      </c>
      <c r="H23" s="76">
        <v>9.0300000000000005E-2</v>
      </c>
      <c r="I23" s="76">
        <v>0.97170000000000001</v>
      </c>
      <c r="J23" s="76">
        <v>0.94552000000000003</v>
      </c>
      <c r="K23" s="76">
        <v>0.99861</v>
      </c>
      <c r="L23" s="76">
        <v>3.9399999999999998E-2</v>
      </c>
      <c r="M23" s="76"/>
      <c r="N23" s="76"/>
      <c r="O23" s="76"/>
      <c r="P23" s="76"/>
      <c r="Q23" s="76" t="s">
        <v>177</v>
      </c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6"/>
      <c r="AC23"/>
      <c r="AD23"/>
      <c r="AE23"/>
      <c r="AF23"/>
      <c r="AG23"/>
      <c r="AH23"/>
      <c r="AI23"/>
      <c r="AJ23"/>
      <c r="AK23"/>
      <c r="AL23"/>
      <c r="AM23"/>
    </row>
    <row r="24" spans="1:39" x14ac:dyDescent="0.25">
      <c r="A24" s="76"/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 t="s">
        <v>178</v>
      </c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/>
      <c r="AD24"/>
      <c r="AE24"/>
      <c r="AF24"/>
      <c r="AG24"/>
      <c r="AH24"/>
      <c r="AI24"/>
      <c r="AJ24"/>
      <c r="AK24"/>
      <c r="AL24"/>
      <c r="AM24"/>
    </row>
    <row r="25" spans="1:39" x14ac:dyDescent="0.25">
      <c r="A25" s="76" t="s">
        <v>183</v>
      </c>
      <c r="B25" s="76"/>
      <c r="C25" s="76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 t="s">
        <v>179</v>
      </c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/>
      <c r="AD25"/>
      <c r="AE25"/>
      <c r="AF25"/>
      <c r="AG25"/>
      <c r="AH25"/>
      <c r="AI25"/>
      <c r="AJ25"/>
      <c r="AK25"/>
      <c r="AL25"/>
      <c r="AM25"/>
    </row>
    <row r="26" spans="1:39" x14ac:dyDescent="0.2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</row>
    <row r="27" spans="1:39" x14ac:dyDescent="0.25">
      <c r="A27" s="76"/>
      <c r="B27" s="76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 t="s">
        <v>133</v>
      </c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/>
      <c r="AD27"/>
      <c r="AE27"/>
      <c r="AF27"/>
      <c r="AG27"/>
      <c r="AH27"/>
      <c r="AI27"/>
      <c r="AJ27"/>
      <c r="AK27"/>
      <c r="AL27"/>
      <c r="AM27"/>
    </row>
    <row r="28" spans="1:39" x14ac:dyDescent="0.25">
      <c r="A28" s="76"/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 t="s">
        <v>134</v>
      </c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/>
      <c r="AD28"/>
      <c r="AE28"/>
      <c r="AF28"/>
      <c r="AG28"/>
      <c r="AH28"/>
      <c r="AI28"/>
      <c r="AJ28"/>
      <c r="AK28"/>
      <c r="AL28"/>
      <c r="AM28"/>
    </row>
    <row r="29" spans="1:39" x14ac:dyDescent="0.25">
      <c r="A29" s="76"/>
      <c r="B29" s="76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 t="s">
        <v>135</v>
      </c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/>
      <c r="AD29"/>
      <c r="AE29"/>
      <c r="AF29"/>
      <c r="AG29"/>
      <c r="AH29"/>
      <c r="AI29"/>
      <c r="AJ29"/>
      <c r="AK29"/>
      <c r="AL29"/>
      <c r="AM29"/>
    </row>
    <row r="30" spans="1:39" x14ac:dyDescent="0.25">
      <c r="A30" s="78" t="s">
        <v>180</v>
      </c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 t="s">
        <v>136</v>
      </c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/>
      <c r="AD30"/>
      <c r="AE30"/>
      <c r="AF30"/>
      <c r="AG30"/>
      <c r="AH30"/>
      <c r="AI30"/>
      <c r="AJ30"/>
      <c r="AK30"/>
      <c r="AL30"/>
      <c r="AM30"/>
    </row>
    <row r="31" spans="1:39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</row>
    <row r="32" spans="1:39" x14ac:dyDescent="0.25">
      <c r="A32" s="76" t="s">
        <v>28</v>
      </c>
      <c r="B32" s="76" t="s">
        <v>3</v>
      </c>
      <c r="C32" s="76" t="s">
        <v>29</v>
      </c>
      <c r="D32" s="76" t="s">
        <v>30</v>
      </c>
      <c r="E32" s="76" t="s">
        <v>31</v>
      </c>
      <c r="F32" s="76" t="s">
        <v>32</v>
      </c>
      <c r="G32" s="76" t="s">
        <v>33</v>
      </c>
      <c r="H32" s="76" t="s">
        <v>34</v>
      </c>
      <c r="I32" s="76" t="s">
        <v>35</v>
      </c>
      <c r="J32" s="76" t="s">
        <v>36</v>
      </c>
      <c r="K32" s="76" t="s">
        <v>37</v>
      </c>
      <c r="L32" s="76" t="s">
        <v>38</v>
      </c>
      <c r="M32" s="76" t="s">
        <v>0</v>
      </c>
      <c r="N32" s="76" t="s">
        <v>1</v>
      </c>
      <c r="O32" s="76" t="s">
        <v>50</v>
      </c>
      <c r="P32" s="76" t="s">
        <v>2</v>
      </c>
      <c r="Q32" s="76" t="s">
        <v>51</v>
      </c>
      <c r="R32" s="76" t="s">
        <v>52</v>
      </c>
      <c r="S32" s="76" t="s">
        <v>53</v>
      </c>
      <c r="T32" s="76" t="s">
        <v>54</v>
      </c>
      <c r="U32" s="76" t="s">
        <v>55</v>
      </c>
      <c r="V32" s="76" t="s">
        <v>56</v>
      </c>
      <c r="W32" s="76" t="s">
        <v>57</v>
      </c>
      <c r="X32" s="76" t="s">
        <v>58</v>
      </c>
      <c r="Y32" s="76" t="s">
        <v>59</v>
      </c>
      <c r="Z32" s="76" t="s">
        <v>60</v>
      </c>
      <c r="AA32" s="76" t="s">
        <v>61</v>
      </c>
      <c r="AB32" s="76" t="s">
        <v>62</v>
      </c>
      <c r="AC32"/>
      <c r="AD32"/>
      <c r="AE32"/>
      <c r="AF32"/>
      <c r="AG32"/>
      <c r="AH32"/>
      <c r="AI32"/>
      <c r="AJ32"/>
      <c r="AK32"/>
      <c r="AL32"/>
      <c r="AM32"/>
    </row>
    <row r="33" spans="1:39" x14ac:dyDescent="0.25">
      <c r="A33" s="76" t="s">
        <v>39</v>
      </c>
      <c r="B33" s="76"/>
      <c r="C33" s="76"/>
      <c r="D33" s="76">
        <v>0</v>
      </c>
      <c r="E33" s="76">
        <v>1.03695</v>
      </c>
      <c r="F33" s="76">
        <v>0.97094999999999998</v>
      </c>
      <c r="G33" s="76">
        <v>1.1074299999999999</v>
      </c>
      <c r="H33" s="76">
        <v>0.27950000000000003</v>
      </c>
      <c r="I33" s="76">
        <v>1.0864199999999999</v>
      </c>
      <c r="J33" s="76">
        <v>1.0717699999999999</v>
      </c>
      <c r="K33" s="76">
        <v>1.10128</v>
      </c>
      <c r="L33" s="76" t="s">
        <v>5</v>
      </c>
      <c r="M33" s="76"/>
      <c r="N33" s="76">
        <v>88859</v>
      </c>
      <c r="O33" s="76" t="s">
        <v>4</v>
      </c>
      <c r="P33" s="76" t="s">
        <v>4</v>
      </c>
      <c r="Q33" s="76">
        <v>0</v>
      </c>
      <c r="R33" s="76">
        <v>1</v>
      </c>
      <c r="S33" s="76">
        <v>3.3104399999999998</v>
      </c>
      <c r="T33" s="76">
        <v>2.73963</v>
      </c>
      <c r="U33" s="76">
        <v>1.7882899999999999</v>
      </c>
      <c r="V33" s="76">
        <v>1.3126100000000001</v>
      </c>
      <c r="W33" s="76">
        <v>0.64666999999999997</v>
      </c>
      <c r="X33" s="76">
        <v>-0.1144</v>
      </c>
      <c r="Y33" s="76">
        <v>-0.68520999999999999</v>
      </c>
      <c r="Z33" s="76">
        <v>-1.54142</v>
      </c>
      <c r="AA33" s="76">
        <v>-1.9219599999999999</v>
      </c>
      <c r="AB33" s="76">
        <v>-2.3025000000000002</v>
      </c>
      <c r="AC33"/>
      <c r="AD33"/>
      <c r="AE33"/>
      <c r="AF33"/>
      <c r="AG33"/>
      <c r="AH33"/>
      <c r="AI33"/>
      <c r="AJ33"/>
      <c r="AK33"/>
      <c r="AL33"/>
      <c r="AM33"/>
    </row>
    <row r="34" spans="1:39" x14ac:dyDescent="0.25">
      <c r="A34" s="76" t="s">
        <v>6</v>
      </c>
      <c r="B34" s="76" t="s">
        <v>126</v>
      </c>
      <c r="C34" s="76" t="s">
        <v>127</v>
      </c>
      <c r="D34" s="76">
        <v>0</v>
      </c>
      <c r="E34" s="76">
        <v>1.03281</v>
      </c>
      <c r="F34" s="76">
        <v>0.88485999999999998</v>
      </c>
      <c r="G34" s="76">
        <v>1.20549</v>
      </c>
      <c r="H34" s="76">
        <v>0.68240000000000001</v>
      </c>
      <c r="I34" s="76">
        <v>0.93662000000000001</v>
      </c>
      <c r="J34" s="76">
        <v>0.90880000000000005</v>
      </c>
      <c r="K34" s="76">
        <v>0.96528999999999998</v>
      </c>
      <c r="L34" s="76" t="s">
        <v>5</v>
      </c>
      <c r="M34" s="76">
        <v>6</v>
      </c>
      <c r="N34" s="76">
        <v>88859</v>
      </c>
      <c r="O34" s="76">
        <v>63816</v>
      </c>
      <c r="P34" s="76">
        <v>71.817099999999996</v>
      </c>
      <c r="Q34" s="76" t="s">
        <v>4</v>
      </c>
      <c r="R34" s="76" t="s">
        <v>4</v>
      </c>
      <c r="S34" s="76" t="s">
        <v>4</v>
      </c>
      <c r="T34" s="76" t="s">
        <v>4</v>
      </c>
      <c r="U34" s="76" t="s">
        <v>4</v>
      </c>
      <c r="V34" s="76" t="s">
        <v>4</v>
      </c>
      <c r="W34" s="76" t="s">
        <v>4</v>
      </c>
      <c r="X34" s="76" t="s">
        <v>4</v>
      </c>
      <c r="Y34" s="76" t="s">
        <v>4</v>
      </c>
      <c r="Z34" s="76" t="s">
        <v>4</v>
      </c>
      <c r="AA34" s="76" t="s">
        <v>4</v>
      </c>
      <c r="AB34" s="76" t="s">
        <v>4</v>
      </c>
      <c r="AC34"/>
      <c r="AD34"/>
      <c r="AE34"/>
      <c r="AF34"/>
      <c r="AG34"/>
      <c r="AH34"/>
      <c r="AI34"/>
      <c r="AJ34"/>
      <c r="AK34"/>
      <c r="AL34"/>
      <c r="AM34"/>
    </row>
    <row r="35" spans="1:39" x14ac:dyDescent="0.25">
      <c r="A35" s="76" t="s">
        <v>6</v>
      </c>
      <c r="B35" s="76" t="s">
        <v>127</v>
      </c>
      <c r="C35" s="76" t="s">
        <v>127</v>
      </c>
      <c r="D35" s="76">
        <v>0</v>
      </c>
      <c r="E35" s="76" t="s">
        <v>4</v>
      </c>
      <c r="F35" s="76" t="s">
        <v>4</v>
      </c>
      <c r="G35" s="76" t="s">
        <v>4</v>
      </c>
      <c r="H35" s="76" t="s">
        <v>4</v>
      </c>
      <c r="I35" s="76" t="s">
        <v>4</v>
      </c>
      <c r="J35" s="76" t="s">
        <v>4</v>
      </c>
      <c r="K35" s="76" t="s">
        <v>4</v>
      </c>
      <c r="L35" s="76" t="s">
        <v>4</v>
      </c>
      <c r="M35" s="76"/>
      <c r="N35" s="76" t="s">
        <v>4</v>
      </c>
      <c r="O35" s="76">
        <v>25043</v>
      </c>
      <c r="P35" s="76">
        <v>28.1829</v>
      </c>
      <c r="Q35" s="76" t="s">
        <v>4</v>
      </c>
      <c r="R35" s="76" t="s">
        <v>4</v>
      </c>
      <c r="S35" s="76" t="s">
        <v>4</v>
      </c>
      <c r="T35" s="76" t="s">
        <v>4</v>
      </c>
      <c r="U35" s="76" t="s">
        <v>4</v>
      </c>
      <c r="V35" s="76" t="s">
        <v>4</v>
      </c>
      <c r="W35" s="76" t="s">
        <v>4</v>
      </c>
      <c r="X35" s="76" t="s">
        <v>4</v>
      </c>
      <c r="Y35" s="76" t="s">
        <v>4</v>
      </c>
      <c r="Z35" s="76" t="s">
        <v>4</v>
      </c>
      <c r="AA35" s="76" t="s">
        <v>4</v>
      </c>
      <c r="AB35" s="76" t="s">
        <v>4</v>
      </c>
      <c r="AC35"/>
      <c r="AD35"/>
      <c r="AE35"/>
      <c r="AF35"/>
      <c r="AG35"/>
      <c r="AH35"/>
      <c r="AI35"/>
      <c r="AJ35"/>
      <c r="AK35"/>
      <c r="AL35"/>
      <c r="AM35"/>
    </row>
    <row r="36" spans="1:39" x14ac:dyDescent="0.25">
      <c r="A36" s="76" t="s">
        <v>7</v>
      </c>
      <c r="B36" s="76" t="s">
        <v>40</v>
      </c>
      <c r="C36" s="76" t="s">
        <v>41</v>
      </c>
      <c r="D36" s="76">
        <v>0</v>
      </c>
      <c r="E36" s="76">
        <v>1.20204</v>
      </c>
      <c r="F36" s="76">
        <v>1.0150999999999999</v>
      </c>
      <c r="G36" s="76">
        <v>1.4233899999999999</v>
      </c>
      <c r="H36" s="76">
        <v>3.2899999999999999E-2</v>
      </c>
      <c r="I36" s="76">
        <v>1.5566199999999999</v>
      </c>
      <c r="J36" s="76">
        <v>1.4627699999999999</v>
      </c>
      <c r="K36" s="76">
        <v>1.65649</v>
      </c>
      <c r="L36" s="76" t="s">
        <v>5</v>
      </c>
      <c r="M36" s="76">
        <v>6</v>
      </c>
      <c r="N36" s="76">
        <v>88859</v>
      </c>
      <c r="O36" s="76">
        <v>4328</v>
      </c>
      <c r="P36" s="76">
        <v>4.8705999999999996</v>
      </c>
      <c r="Q36" s="76" t="s">
        <v>4</v>
      </c>
      <c r="R36" s="76" t="s">
        <v>4</v>
      </c>
      <c r="S36" s="76" t="s">
        <v>4</v>
      </c>
      <c r="T36" s="76" t="s">
        <v>4</v>
      </c>
      <c r="U36" s="76" t="s">
        <v>4</v>
      </c>
      <c r="V36" s="76" t="s">
        <v>4</v>
      </c>
      <c r="W36" s="76" t="s">
        <v>4</v>
      </c>
      <c r="X36" s="76" t="s">
        <v>4</v>
      </c>
      <c r="Y36" s="76" t="s">
        <v>4</v>
      </c>
      <c r="Z36" s="76" t="s">
        <v>4</v>
      </c>
      <c r="AA36" s="76" t="s">
        <v>4</v>
      </c>
      <c r="AB36" s="76" t="s">
        <v>4</v>
      </c>
      <c r="AC36"/>
      <c r="AD36"/>
      <c r="AE36"/>
      <c r="AF36"/>
      <c r="AG36"/>
      <c r="AH36"/>
      <c r="AI36"/>
      <c r="AJ36"/>
      <c r="AK36"/>
      <c r="AL36"/>
      <c r="AM36"/>
    </row>
    <row r="37" spans="1:39" x14ac:dyDescent="0.25">
      <c r="A37" s="79" t="s">
        <v>7</v>
      </c>
      <c r="B37" s="76" t="s">
        <v>42</v>
      </c>
      <c r="C37" s="76" t="s">
        <v>41</v>
      </c>
      <c r="D37" s="76">
        <v>0</v>
      </c>
      <c r="E37" s="76">
        <v>1.0956999999999999</v>
      </c>
      <c r="F37" s="76">
        <v>0.83362999999999998</v>
      </c>
      <c r="G37" s="76">
        <v>1.44015</v>
      </c>
      <c r="H37" s="76">
        <v>0.51229999999999998</v>
      </c>
      <c r="I37" s="76">
        <v>0.66656000000000004</v>
      </c>
      <c r="J37" s="76">
        <v>0.58711000000000002</v>
      </c>
      <c r="K37" s="76">
        <v>0.75675999999999999</v>
      </c>
      <c r="L37" s="76" t="s">
        <v>5</v>
      </c>
      <c r="M37" s="76"/>
      <c r="N37" s="76" t="s">
        <v>4</v>
      </c>
      <c r="O37" s="76">
        <v>1255</v>
      </c>
      <c r="P37" s="76">
        <v>1.4123000000000001</v>
      </c>
      <c r="Q37" s="76" t="s">
        <v>4</v>
      </c>
      <c r="R37" s="76" t="s">
        <v>4</v>
      </c>
      <c r="S37" s="76" t="s">
        <v>4</v>
      </c>
      <c r="T37" s="76" t="s">
        <v>4</v>
      </c>
      <c r="U37" s="76" t="s">
        <v>4</v>
      </c>
      <c r="V37" s="76" t="s">
        <v>4</v>
      </c>
      <c r="W37" s="76" t="s">
        <v>4</v>
      </c>
      <c r="X37" s="76" t="s">
        <v>4</v>
      </c>
      <c r="Y37" s="76" t="s">
        <v>4</v>
      </c>
      <c r="Z37" s="76" t="s">
        <v>4</v>
      </c>
      <c r="AA37" s="76" t="s">
        <v>4</v>
      </c>
      <c r="AB37" s="76" t="s">
        <v>4</v>
      </c>
      <c r="AC37"/>
      <c r="AD37"/>
      <c r="AE37"/>
      <c r="AF37"/>
      <c r="AG37"/>
      <c r="AH37"/>
      <c r="AI37"/>
      <c r="AJ37"/>
      <c r="AK37"/>
      <c r="AL37"/>
      <c r="AM37"/>
    </row>
    <row r="38" spans="1:39" x14ac:dyDescent="0.25">
      <c r="A38" s="76" t="s">
        <v>7</v>
      </c>
      <c r="B38" s="76" t="s">
        <v>43</v>
      </c>
      <c r="C38" s="76" t="s">
        <v>41</v>
      </c>
      <c r="D38" s="76">
        <v>0</v>
      </c>
      <c r="E38" s="76">
        <v>0.73768999999999996</v>
      </c>
      <c r="F38" s="76">
        <v>0.63278000000000001</v>
      </c>
      <c r="G38" s="76">
        <v>0.85999000000000003</v>
      </c>
      <c r="H38" s="76">
        <v>1E-4</v>
      </c>
      <c r="I38" s="76">
        <v>0.68181000000000003</v>
      </c>
      <c r="J38" s="76">
        <v>0.64981</v>
      </c>
      <c r="K38" s="76">
        <v>0.71538000000000002</v>
      </c>
      <c r="L38" s="76" t="s">
        <v>5</v>
      </c>
      <c r="M38" s="76"/>
      <c r="N38" s="76" t="s">
        <v>4</v>
      </c>
      <c r="O38" s="76">
        <v>9705</v>
      </c>
      <c r="P38" s="76">
        <v>10.921799999999999</v>
      </c>
      <c r="Q38" s="76" t="s">
        <v>4</v>
      </c>
      <c r="R38" s="76" t="s">
        <v>4</v>
      </c>
      <c r="S38" s="76" t="s">
        <v>4</v>
      </c>
      <c r="T38" s="76" t="s">
        <v>4</v>
      </c>
      <c r="U38" s="76" t="s">
        <v>4</v>
      </c>
      <c r="V38" s="76" t="s">
        <v>4</v>
      </c>
      <c r="W38" s="76" t="s">
        <v>4</v>
      </c>
      <c r="X38" s="76" t="s">
        <v>4</v>
      </c>
      <c r="Y38" s="76" t="s">
        <v>4</v>
      </c>
      <c r="Z38" s="76" t="s">
        <v>4</v>
      </c>
      <c r="AA38" s="76" t="s">
        <v>4</v>
      </c>
      <c r="AB38" s="76" t="s">
        <v>4</v>
      </c>
      <c r="AC38"/>
      <c r="AD38"/>
      <c r="AE38"/>
      <c r="AF38"/>
      <c r="AG38"/>
      <c r="AH38"/>
      <c r="AI38"/>
      <c r="AJ38"/>
      <c r="AK38"/>
      <c r="AL38"/>
      <c r="AM38"/>
    </row>
    <row r="39" spans="1:39" x14ac:dyDescent="0.25">
      <c r="A39" s="76" t="s">
        <v>7</v>
      </c>
      <c r="B39" s="76" t="s">
        <v>44</v>
      </c>
      <c r="C39" s="76" t="s">
        <v>41</v>
      </c>
      <c r="D39" s="76">
        <v>0</v>
      </c>
      <c r="E39" s="76">
        <v>1.4521500000000001</v>
      </c>
      <c r="F39" s="76">
        <v>1.23956</v>
      </c>
      <c r="G39" s="76">
        <v>1.70119</v>
      </c>
      <c r="H39" s="76" t="s">
        <v>5</v>
      </c>
      <c r="I39" s="76">
        <v>2.0448499999999998</v>
      </c>
      <c r="J39" s="76">
        <v>1.9707399999999999</v>
      </c>
      <c r="K39" s="76">
        <v>2.12175</v>
      </c>
      <c r="L39" s="76" t="s">
        <v>5</v>
      </c>
      <c r="M39" s="76"/>
      <c r="N39" s="76" t="s">
        <v>4</v>
      </c>
      <c r="O39" s="76">
        <v>14292</v>
      </c>
      <c r="P39" s="76">
        <v>16.0839</v>
      </c>
      <c r="Q39" s="76" t="s">
        <v>4</v>
      </c>
      <c r="R39" s="76" t="s">
        <v>4</v>
      </c>
      <c r="S39" s="76" t="s">
        <v>4</v>
      </c>
      <c r="T39" s="76" t="s">
        <v>4</v>
      </c>
      <c r="U39" s="76" t="s">
        <v>4</v>
      </c>
      <c r="V39" s="76" t="s">
        <v>4</v>
      </c>
      <c r="W39" s="76" t="s">
        <v>4</v>
      </c>
      <c r="X39" s="76" t="s">
        <v>4</v>
      </c>
      <c r="Y39" s="76" t="s">
        <v>4</v>
      </c>
      <c r="Z39" s="76" t="s">
        <v>4</v>
      </c>
      <c r="AA39" s="76" t="s">
        <v>4</v>
      </c>
      <c r="AB39" s="76" t="s">
        <v>4</v>
      </c>
      <c r="AC39"/>
      <c r="AD39"/>
      <c r="AE39"/>
      <c r="AF39"/>
      <c r="AG39"/>
      <c r="AH39"/>
      <c r="AI39"/>
      <c r="AJ39"/>
      <c r="AK39"/>
      <c r="AL39"/>
      <c r="AM39"/>
    </row>
    <row r="40" spans="1:39" x14ac:dyDescent="0.25">
      <c r="A40" s="76" t="s">
        <v>7</v>
      </c>
      <c r="B40" s="76" t="s">
        <v>41</v>
      </c>
      <c r="C40" s="76" t="s">
        <v>41</v>
      </c>
      <c r="D40" s="76">
        <v>0</v>
      </c>
      <c r="E40" s="76" t="s">
        <v>4</v>
      </c>
      <c r="F40" s="76" t="s">
        <v>4</v>
      </c>
      <c r="G40" s="76" t="s">
        <v>4</v>
      </c>
      <c r="H40" s="76" t="s">
        <v>4</v>
      </c>
      <c r="I40" s="76" t="s">
        <v>4</v>
      </c>
      <c r="J40" s="76" t="s">
        <v>4</v>
      </c>
      <c r="K40" s="76" t="s">
        <v>4</v>
      </c>
      <c r="L40" s="76" t="s">
        <v>4</v>
      </c>
      <c r="M40" s="76"/>
      <c r="N40" s="76" t="s">
        <v>4</v>
      </c>
      <c r="O40" s="76">
        <v>59279</v>
      </c>
      <c r="P40" s="76">
        <v>66.711299999999994</v>
      </c>
      <c r="Q40" s="76" t="s">
        <v>4</v>
      </c>
      <c r="R40" s="76" t="s">
        <v>4</v>
      </c>
      <c r="S40" s="76" t="s">
        <v>4</v>
      </c>
      <c r="T40" s="76" t="s">
        <v>4</v>
      </c>
      <c r="U40" s="76" t="s">
        <v>4</v>
      </c>
      <c r="V40" s="76" t="s">
        <v>4</v>
      </c>
      <c r="W40" s="76" t="s">
        <v>4</v>
      </c>
      <c r="X40" s="76" t="s">
        <v>4</v>
      </c>
      <c r="Y40" s="76" t="s">
        <v>4</v>
      </c>
      <c r="Z40" s="76" t="s">
        <v>4</v>
      </c>
      <c r="AA40" s="76" t="s">
        <v>4</v>
      </c>
      <c r="AB40" s="76" t="s">
        <v>4</v>
      </c>
      <c r="AC40"/>
      <c r="AD40"/>
      <c r="AE40"/>
      <c r="AF40"/>
      <c r="AG40"/>
      <c r="AH40"/>
      <c r="AI40"/>
      <c r="AJ40"/>
      <c r="AK40"/>
      <c r="AL40"/>
      <c r="AM40"/>
    </row>
    <row r="41" spans="1:39" x14ac:dyDescent="0.25">
      <c r="A41" s="76" t="s">
        <v>8</v>
      </c>
      <c r="B41" s="76" t="s">
        <v>9</v>
      </c>
      <c r="C41" s="76" t="s">
        <v>9</v>
      </c>
      <c r="D41" s="76">
        <v>0</v>
      </c>
      <c r="E41" s="76" t="s">
        <v>4</v>
      </c>
      <c r="F41" s="76" t="s">
        <v>4</v>
      </c>
      <c r="G41" s="76" t="s">
        <v>4</v>
      </c>
      <c r="H41" s="76" t="s">
        <v>4</v>
      </c>
      <c r="I41" s="76" t="s">
        <v>4</v>
      </c>
      <c r="J41" s="76" t="s">
        <v>4</v>
      </c>
      <c r="K41" s="76" t="s">
        <v>4</v>
      </c>
      <c r="L41" s="76" t="s">
        <v>4</v>
      </c>
      <c r="M41" s="76"/>
      <c r="N41" s="76" t="s">
        <v>4</v>
      </c>
      <c r="O41" s="76">
        <v>20897</v>
      </c>
      <c r="P41" s="76">
        <v>23.516999999999999</v>
      </c>
      <c r="Q41" s="76" t="s">
        <v>4</v>
      </c>
      <c r="R41" s="76" t="s">
        <v>4</v>
      </c>
      <c r="S41" s="76" t="s">
        <v>4</v>
      </c>
      <c r="T41" s="76" t="s">
        <v>4</v>
      </c>
      <c r="U41" s="76" t="s">
        <v>4</v>
      </c>
      <c r="V41" s="76" t="s">
        <v>4</v>
      </c>
      <c r="W41" s="76" t="s">
        <v>4</v>
      </c>
      <c r="X41" s="76" t="s">
        <v>4</v>
      </c>
      <c r="Y41" s="76" t="s">
        <v>4</v>
      </c>
      <c r="Z41" s="76" t="s">
        <v>4</v>
      </c>
      <c r="AA41" s="76" t="s">
        <v>4</v>
      </c>
      <c r="AB41" s="76" t="s">
        <v>4</v>
      </c>
      <c r="AC41"/>
      <c r="AD41"/>
      <c r="AE41"/>
      <c r="AF41"/>
      <c r="AG41"/>
      <c r="AH41"/>
      <c r="AI41"/>
      <c r="AJ41"/>
      <c r="AK41"/>
      <c r="AL41"/>
      <c r="AM41"/>
    </row>
    <row r="42" spans="1:39" x14ac:dyDescent="0.25">
      <c r="A42" s="76" t="s">
        <v>8</v>
      </c>
      <c r="B42" s="76" t="s">
        <v>10</v>
      </c>
      <c r="C42" s="76" t="s">
        <v>9</v>
      </c>
      <c r="D42" s="76">
        <v>0</v>
      </c>
      <c r="E42" s="76">
        <v>1.4955499999999999</v>
      </c>
      <c r="F42" s="76">
        <v>1.28477</v>
      </c>
      <c r="G42" s="76">
        <v>1.74092</v>
      </c>
      <c r="H42" s="76" t="s">
        <v>5</v>
      </c>
      <c r="I42" s="76">
        <v>1.63957</v>
      </c>
      <c r="J42" s="76">
        <v>1.58524</v>
      </c>
      <c r="K42" s="76">
        <v>1.69577</v>
      </c>
      <c r="L42" s="76" t="s">
        <v>5</v>
      </c>
      <c r="M42" s="76">
        <v>6</v>
      </c>
      <c r="N42" s="76">
        <v>88859</v>
      </c>
      <c r="O42" s="76">
        <v>67962</v>
      </c>
      <c r="P42" s="76">
        <v>76.483000000000004</v>
      </c>
      <c r="Q42" s="76" t="s">
        <v>4</v>
      </c>
      <c r="R42" s="76" t="s">
        <v>4</v>
      </c>
      <c r="S42" s="76" t="s">
        <v>4</v>
      </c>
      <c r="T42" s="76" t="s">
        <v>4</v>
      </c>
      <c r="U42" s="76" t="s">
        <v>4</v>
      </c>
      <c r="V42" s="76" t="s">
        <v>4</v>
      </c>
      <c r="W42" s="76" t="s">
        <v>4</v>
      </c>
      <c r="X42" s="76" t="s">
        <v>4</v>
      </c>
      <c r="Y42" s="76" t="s">
        <v>4</v>
      </c>
      <c r="Z42" s="76" t="s">
        <v>4</v>
      </c>
      <c r="AA42" s="76" t="s">
        <v>4</v>
      </c>
      <c r="AB42" s="76" t="s">
        <v>4</v>
      </c>
      <c r="AC42"/>
      <c r="AD42"/>
      <c r="AE42"/>
      <c r="AF42"/>
      <c r="AG42"/>
      <c r="AH42"/>
      <c r="AI42"/>
      <c r="AJ42"/>
      <c r="AK42"/>
      <c r="AL42"/>
      <c r="AM42"/>
    </row>
    <row r="43" spans="1:39" x14ac:dyDescent="0.25">
      <c r="A43" s="76" t="s">
        <v>11</v>
      </c>
      <c r="B43" s="76">
        <v>0</v>
      </c>
      <c r="C43" s="76">
        <v>0</v>
      </c>
      <c r="D43" s="76">
        <v>0</v>
      </c>
      <c r="E43" s="76" t="s">
        <v>4</v>
      </c>
      <c r="F43" s="76" t="s">
        <v>4</v>
      </c>
      <c r="G43" s="76" t="s">
        <v>4</v>
      </c>
      <c r="H43" s="76" t="s">
        <v>4</v>
      </c>
      <c r="I43" s="76" t="s">
        <v>4</v>
      </c>
      <c r="J43" s="76" t="s">
        <v>4</v>
      </c>
      <c r="K43" s="76" t="s">
        <v>4</v>
      </c>
      <c r="L43" s="76" t="s">
        <v>4</v>
      </c>
      <c r="M43" s="76"/>
      <c r="N43" s="76" t="s">
        <v>4</v>
      </c>
      <c r="O43" s="76">
        <v>52944</v>
      </c>
      <c r="P43" s="76">
        <v>59.582000000000001</v>
      </c>
      <c r="Q43" s="76" t="s">
        <v>4</v>
      </c>
      <c r="R43" s="76" t="s">
        <v>4</v>
      </c>
      <c r="S43" s="76" t="s">
        <v>4</v>
      </c>
      <c r="T43" s="76" t="s">
        <v>4</v>
      </c>
      <c r="U43" s="76" t="s">
        <v>4</v>
      </c>
      <c r="V43" s="76" t="s">
        <v>4</v>
      </c>
      <c r="W43" s="76" t="s">
        <v>4</v>
      </c>
      <c r="X43" s="76" t="s">
        <v>4</v>
      </c>
      <c r="Y43" s="76" t="s">
        <v>4</v>
      </c>
      <c r="Z43" s="76" t="s">
        <v>4</v>
      </c>
      <c r="AA43" s="76" t="s">
        <v>4</v>
      </c>
      <c r="AB43" s="76" t="s">
        <v>4</v>
      </c>
      <c r="AC43"/>
      <c r="AD43"/>
      <c r="AE43"/>
      <c r="AF43"/>
      <c r="AG43"/>
      <c r="AH43"/>
      <c r="AI43"/>
      <c r="AJ43"/>
      <c r="AK43"/>
      <c r="AL43"/>
      <c r="AM43"/>
    </row>
    <row r="44" spans="1:39" x14ac:dyDescent="0.25">
      <c r="A44" s="76" t="s">
        <v>11</v>
      </c>
      <c r="B44" s="76">
        <v>1</v>
      </c>
      <c r="C44" s="76">
        <v>0</v>
      </c>
      <c r="D44" s="76">
        <v>0</v>
      </c>
      <c r="E44" s="76">
        <v>0.96731999999999996</v>
      </c>
      <c r="F44" s="76">
        <v>0.81938</v>
      </c>
      <c r="G44" s="76">
        <v>1.1419699999999999</v>
      </c>
      <c r="H44" s="76">
        <v>0.69479999999999997</v>
      </c>
      <c r="I44" s="76">
        <v>1.02254</v>
      </c>
      <c r="J44" s="76">
        <v>0.99458000000000002</v>
      </c>
      <c r="K44" s="76">
        <v>1.0512900000000001</v>
      </c>
      <c r="L44" s="76">
        <v>0.11509999999999999</v>
      </c>
      <c r="M44" s="76">
        <v>6</v>
      </c>
      <c r="N44" s="76">
        <v>88859</v>
      </c>
      <c r="O44" s="76">
        <v>35915</v>
      </c>
      <c r="P44" s="76">
        <v>40.417999999999999</v>
      </c>
      <c r="Q44" s="76" t="s">
        <v>4</v>
      </c>
      <c r="R44" s="76" t="s">
        <v>4</v>
      </c>
      <c r="S44" s="76" t="s">
        <v>4</v>
      </c>
      <c r="T44" s="76" t="s">
        <v>4</v>
      </c>
      <c r="U44" s="76" t="s">
        <v>4</v>
      </c>
      <c r="V44" s="76" t="s">
        <v>4</v>
      </c>
      <c r="W44" s="76" t="s">
        <v>4</v>
      </c>
      <c r="X44" s="76" t="s">
        <v>4</v>
      </c>
      <c r="Y44" s="76" t="s">
        <v>4</v>
      </c>
      <c r="Z44" s="76" t="s">
        <v>4</v>
      </c>
      <c r="AA44" s="76" t="s">
        <v>4</v>
      </c>
      <c r="AB44" s="76" t="s">
        <v>4</v>
      </c>
      <c r="AC44"/>
      <c r="AD44"/>
      <c r="AE44"/>
      <c r="AF44"/>
      <c r="AG44"/>
      <c r="AH44"/>
      <c r="AI44"/>
      <c r="AJ44"/>
      <c r="AK44"/>
      <c r="AL44"/>
      <c r="AM44"/>
    </row>
    <row r="45" spans="1:39" x14ac:dyDescent="0.25">
      <c r="A45" s="76" t="s">
        <v>12</v>
      </c>
      <c r="B45" s="76" t="s">
        <v>13</v>
      </c>
      <c r="C45" s="76" t="s">
        <v>13</v>
      </c>
      <c r="D45" s="76">
        <v>0</v>
      </c>
      <c r="E45" s="76" t="s">
        <v>4</v>
      </c>
      <c r="F45" s="76" t="s">
        <v>4</v>
      </c>
      <c r="G45" s="76" t="s">
        <v>4</v>
      </c>
      <c r="H45" s="76" t="s">
        <v>4</v>
      </c>
      <c r="I45" s="76" t="s">
        <v>4</v>
      </c>
      <c r="J45" s="76" t="s">
        <v>4</v>
      </c>
      <c r="K45" s="76" t="s">
        <v>4</v>
      </c>
      <c r="L45" s="76" t="s">
        <v>4</v>
      </c>
      <c r="M45" s="76"/>
      <c r="N45" s="76" t="s">
        <v>4</v>
      </c>
      <c r="O45" s="76">
        <v>17259</v>
      </c>
      <c r="P45" s="76">
        <v>19.422899999999998</v>
      </c>
      <c r="Q45" s="76" t="s">
        <v>4</v>
      </c>
      <c r="R45" s="76" t="s">
        <v>4</v>
      </c>
      <c r="S45" s="76" t="s">
        <v>4</v>
      </c>
      <c r="T45" s="76" t="s">
        <v>4</v>
      </c>
      <c r="U45" s="76" t="s">
        <v>4</v>
      </c>
      <c r="V45" s="76" t="s">
        <v>4</v>
      </c>
      <c r="W45" s="76" t="s">
        <v>4</v>
      </c>
      <c r="X45" s="76" t="s">
        <v>4</v>
      </c>
      <c r="Y45" s="76" t="s">
        <v>4</v>
      </c>
      <c r="Z45" s="76" t="s">
        <v>4</v>
      </c>
      <c r="AA45" s="76" t="s">
        <v>4</v>
      </c>
      <c r="AB45" s="76" t="s">
        <v>4</v>
      </c>
      <c r="AC45"/>
      <c r="AD45"/>
      <c r="AE45"/>
      <c r="AF45"/>
      <c r="AG45"/>
      <c r="AH45"/>
      <c r="AI45"/>
      <c r="AJ45"/>
      <c r="AK45"/>
      <c r="AL45"/>
      <c r="AM45"/>
    </row>
    <row r="46" spans="1:39" x14ac:dyDescent="0.25">
      <c r="A46" s="76" t="s">
        <v>12</v>
      </c>
      <c r="B46" s="76" t="s">
        <v>14</v>
      </c>
      <c r="C46" s="76" t="s">
        <v>13</v>
      </c>
      <c r="D46" s="76">
        <v>0</v>
      </c>
      <c r="E46" s="76">
        <v>1.1596500000000001</v>
      </c>
      <c r="F46" s="76">
        <v>0.95415000000000005</v>
      </c>
      <c r="G46" s="76">
        <v>1.4094100000000001</v>
      </c>
      <c r="H46" s="76">
        <v>0.13669999999999999</v>
      </c>
      <c r="I46" s="76">
        <v>1.1594</v>
      </c>
      <c r="J46" s="76">
        <v>1.1196699999999999</v>
      </c>
      <c r="K46" s="76">
        <v>1.2005300000000001</v>
      </c>
      <c r="L46" s="76" t="s">
        <v>5</v>
      </c>
      <c r="M46" s="76">
        <v>6</v>
      </c>
      <c r="N46" s="76">
        <v>88859</v>
      </c>
      <c r="O46" s="76">
        <v>71600</v>
      </c>
      <c r="P46" s="76">
        <v>80.577100000000002</v>
      </c>
      <c r="Q46" s="76" t="s">
        <v>4</v>
      </c>
      <c r="R46" s="76" t="s">
        <v>4</v>
      </c>
      <c r="S46" s="76" t="s">
        <v>4</v>
      </c>
      <c r="T46" s="76" t="s">
        <v>4</v>
      </c>
      <c r="U46" s="76" t="s">
        <v>4</v>
      </c>
      <c r="V46" s="76" t="s">
        <v>4</v>
      </c>
      <c r="W46" s="76" t="s">
        <v>4</v>
      </c>
      <c r="X46" s="76" t="s">
        <v>4</v>
      </c>
      <c r="Y46" s="76" t="s">
        <v>4</v>
      </c>
      <c r="Z46" s="76" t="s">
        <v>4</v>
      </c>
      <c r="AA46" s="76" t="s">
        <v>4</v>
      </c>
      <c r="AB46" s="76" t="s">
        <v>4</v>
      </c>
      <c r="AC46"/>
      <c r="AD46"/>
      <c r="AE46"/>
      <c r="AF46"/>
      <c r="AG46"/>
      <c r="AH46"/>
      <c r="AI46"/>
      <c r="AJ46"/>
      <c r="AK46"/>
      <c r="AL46"/>
      <c r="AM46"/>
    </row>
    <row r="47" spans="1:39" x14ac:dyDescent="0.25">
      <c r="A47" s="76" t="s">
        <v>45</v>
      </c>
      <c r="B47" s="76"/>
      <c r="C47" s="76"/>
      <c r="D47" s="76">
        <v>0</v>
      </c>
      <c r="E47" s="76">
        <v>1.2347900000000001</v>
      </c>
      <c r="F47" s="76">
        <v>1.1089800000000001</v>
      </c>
      <c r="G47" s="76">
        <v>1.3748800000000001</v>
      </c>
      <c r="H47" s="76">
        <v>1E-4</v>
      </c>
      <c r="I47" s="76">
        <v>1.2490300000000001</v>
      </c>
      <c r="J47" s="76">
        <v>1.2321200000000001</v>
      </c>
      <c r="K47" s="76">
        <v>1.26617</v>
      </c>
      <c r="L47" s="76" t="s">
        <v>5</v>
      </c>
      <c r="M47" s="76"/>
      <c r="N47" s="76">
        <v>88859</v>
      </c>
      <c r="O47" s="76" t="s">
        <v>4</v>
      </c>
      <c r="P47" s="76" t="s">
        <v>4</v>
      </c>
      <c r="Q47" s="76">
        <v>0</v>
      </c>
      <c r="R47" s="76">
        <v>1</v>
      </c>
      <c r="S47" s="76">
        <v>4.2020200000000001</v>
      </c>
      <c r="T47" s="76">
        <v>4.0300700000000003</v>
      </c>
      <c r="U47" s="76">
        <v>1.76684</v>
      </c>
      <c r="V47" s="76">
        <v>0.94203999999999999</v>
      </c>
      <c r="W47" s="76">
        <v>0.41572999999999999</v>
      </c>
      <c r="X47" s="76">
        <v>-4.487E-2</v>
      </c>
      <c r="Y47" s="76">
        <v>-0.67137000000000002</v>
      </c>
      <c r="Z47" s="76">
        <v>-1.3820300000000001</v>
      </c>
      <c r="AA47" s="76">
        <v>-1.67056</v>
      </c>
      <c r="AB47" s="76">
        <v>-2.1180400000000001</v>
      </c>
      <c r="AC47"/>
      <c r="AD47"/>
      <c r="AE47"/>
      <c r="AF47"/>
      <c r="AG47"/>
      <c r="AH47"/>
      <c r="AI47"/>
      <c r="AJ47"/>
      <c r="AK47"/>
      <c r="AL47"/>
      <c r="AM47"/>
    </row>
    <row r="48" spans="1:39" x14ac:dyDescent="0.25">
      <c r="A48" s="76" t="s">
        <v>15</v>
      </c>
      <c r="B48" s="76" t="s">
        <v>16</v>
      </c>
      <c r="C48" s="76" t="s">
        <v>16</v>
      </c>
      <c r="D48" s="76">
        <v>0</v>
      </c>
      <c r="E48" s="76" t="s">
        <v>4</v>
      </c>
      <c r="F48" s="76" t="s">
        <v>4</v>
      </c>
      <c r="G48" s="76" t="s">
        <v>4</v>
      </c>
      <c r="H48" s="76" t="s">
        <v>4</v>
      </c>
      <c r="I48" s="76" t="s">
        <v>4</v>
      </c>
      <c r="J48" s="76" t="s">
        <v>4</v>
      </c>
      <c r="K48" s="76" t="s">
        <v>4</v>
      </c>
      <c r="L48" s="76" t="s">
        <v>4</v>
      </c>
      <c r="M48" s="76"/>
      <c r="N48" s="76" t="s">
        <v>4</v>
      </c>
      <c r="O48" s="76">
        <v>84730</v>
      </c>
      <c r="P48" s="76">
        <v>95.353300000000004</v>
      </c>
      <c r="Q48" s="76" t="s">
        <v>4</v>
      </c>
      <c r="R48" s="76" t="s">
        <v>4</v>
      </c>
      <c r="S48" s="76" t="s">
        <v>4</v>
      </c>
      <c r="T48" s="76" t="s">
        <v>4</v>
      </c>
      <c r="U48" s="76" t="s">
        <v>4</v>
      </c>
      <c r="V48" s="76" t="s">
        <v>4</v>
      </c>
      <c r="W48" s="76" t="s">
        <v>4</v>
      </c>
      <c r="X48" s="76" t="s">
        <v>4</v>
      </c>
      <c r="Y48" s="76" t="s">
        <v>4</v>
      </c>
      <c r="Z48" s="76" t="s">
        <v>4</v>
      </c>
      <c r="AA48" s="76" t="s">
        <v>4</v>
      </c>
      <c r="AB48" s="76" t="s">
        <v>4</v>
      </c>
      <c r="AC48"/>
      <c r="AD48"/>
      <c r="AE48"/>
      <c r="AF48"/>
      <c r="AG48"/>
      <c r="AH48"/>
      <c r="AI48"/>
      <c r="AJ48"/>
      <c r="AK48"/>
      <c r="AL48"/>
      <c r="AM48"/>
    </row>
    <row r="49" spans="1:39" x14ac:dyDescent="0.25">
      <c r="A49" s="76" t="s">
        <v>15</v>
      </c>
      <c r="B49" s="76" t="s">
        <v>17</v>
      </c>
      <c r="C49" s="76" t="s">
        <v>16</v>
      </c>
      <c r="D49" s="76">
        <v>0</v>
      </c>
      <c r="E49" s="76">
        <v>1.1819599999999999</v>
      </c>
      <c r="F49" s="76">
        <v>1.0970200000000001</v>
      </c>
      <c r="G49" s="76">
        <v>1.27349</v>
      </c>
      <c r="H49" s="76" t="s">
        <v>5</v>
      </c>
      <c r="I49" s="76">
        <v>1.3143100000000001</v>
      </c>
      <c r="J49" s="76">
        <v>1.2339199999999999</v>
      </c>
      <c r="K49" s="76">
        <v>1.39994</v>
      </c>
      <c r="L49" s="76" t="s">
        <v>5</v>
      </c>
      <c r="M49" s="76">
        <v>6</v>
      </c>
      <c r="N49" s="76">
        <v>88859</v>
      </c>
      <c r="O49" s="76">
        <v>4129</v>
      </c>
      <c r="P49" s="76">
        <v>4.6467000000000001</v>
      </c>
      <c r="Q49" s="76" t="s">
        <v>4</v>
      </c>
      <c r="R49" s="76" t="s">
        <v>4</v>
      </c>
      <c r="S49" s="76" t="s">
        <v>4</v>
      </c>
      <c r="T49" s="76" t="s">
        <v>4</v>
      </c>
      <c r="U49" s="76" t="s">
        <v>4</v>
      </c>
      <c r="V49" s="76" t="s">
        <v>4</v>
      </c>
      <c r="W49" s="76" t="s">
        <v>4</v>
      </c>
      <c r="X49" s="76" t="s">
        <v>4</v>
      </c>
      <c r="Y49" s="76" t="s">
        <v>4</v>
      </c>
      <c r="Z49" s="76" t="s">
        <v>4</v>
      </c>
      <c r="AA49" s="76" t="s">
        <v>4</v>
      </c>
      <c r="AB49" s="76" t="s">
        <v>4</v>
      </c>
      <c r="AC49"/>
      <c r="AD49"/>
      <c r="AE49"/>
      <c r="AF49"/>
      <c r="AG49"/>
      <c r="AH49"/>
      <c r="AI49"/>
      <c r="AJ49"/>
      <c r="AK49"/>
      <c r="AL49"/>
      <c r="AM49"/>
    </row>
    <row r="50" spans="1:39" x14ac:dyDescent="0.25">
      <c r="A50" s="76" t="s">
        <v>18</v>
      </c>
      <c r="B50" s="76" t="s">
        <v>126</v>
      </c>
      <c r="C50" s="76" t="s">
        <v>127</v>
      </c>
      <c r="D50" s="76">
        <v>0</v>
      </c>
      <c r="E50" s="76">
        <v>0.99175000000000002</v>
      </c>
      <c r="F50" s="76">
        <v>0.96018999999999999</v>
      </c>
      <c r="G50" s="76">
        <v>1.02434</v>
      </c>
      <c r="H50" s="76">
        <v>0.61539999999999995</v>
      </c>
      <c r="I50" s="76">
        <v>0.99307999999999996</v>
      </c>
      <c r="J50" s="76">
        <v>0.9657</v>
      </c>
      <c r="K50" s="76">
        <v>1.0212300000000001</v>
      </c>
      <c r="L50" s="76">
        <v>0.62629999999999997</v>
      </c>
      <c r="M50" s="76">
        <v>6</v>
      </c>
      <c r="N50" s="76">
        <v>88859</v>
      </c>
      <c r="O50" s="76">
        <v>34379</v>
      </c>
      <c r="P50" s="76">
        <v>38.689399999999999</v>
      </c>
      <c r="Q50" s="76" t="s">
        <v>4</v>
      </c>
      <c r="R50" s="76" t="s">
        <v>4</v>
      </c>
      <c r="S50" s="76" t="s">
        <v>4</v>
      </c>
      <c r="T50" s="76" t="s">
        <v>4</v>
      </c>
      <c r="U50" s="76" t="s">
        <v>4</v>
      </c>
      <c r="V50" s="76" t="s">
        <v>4</v>
      </c>
      <c r="W50" s="76" t="s">
        <v>4</v>
      </c>
      <c r="X50" s="76" t="s">
        <v>4</v>
      </c>
      <c r="Y50" s="76" t="s">
        <v>4</v>
      </c>
      <c r="Z50" s="76" t="s">
        <v>4</v>
      </c>
      <c r="AA50" s="76" t="s">
        <v>4</v>
      </c>
      <c r="AB50" s="76" t="s">
        <v>4</v>
      </c>
      <c r="AC50"/>
      <c r="AD50"/>
      <c r="AE50"/>
      <c r="AF50"/>
      <c r="AG50"/>
      <c r="AH50"/>
      <c r="AI50"/>
      <c r="AJ50"/>
      <c r="AK50"/>
      <c r="AL50"/>
      <c r="AM50"/>
    </row>
    <row r="51" spans="1:39" x14ac:dyDescent="0.25">
      <c r="A51" s="76" t="s">
        <v>18</v>
      </c>
      <c r="B51" s="76" t="s">
        <v>127</v>
      </c>
      <c r="C51" s="76" t="s">
        <v>127</v>
      </c>
      <c r="D51" s="76">
        <v>0</v>
      </c>
      <c r="E51" s="76" t="s">
        <v>4</v>
      </c>
      <c r="F51" s="76" t="s">
        <v>4</v>
      </c>
      <c r="G51" s="76" t="s">
        <v>4</v>
      </c>
      <c r="H51" s="76" t="s">
        <v>4</v>
      </c>
      <c r="I51" s="76" t="s">
        <v>4</v>
      </c>
      <c r="J51" s="76" t="s">
        <v>4</v>
      </c>
      <c r="K51" s="76" t="s">
        <v>4</v>
      </c>
      <c r="L51" s="76" t="s">
        <v>4</v>
      </c>
      <c r="M51" s="76"/>
      <c r="N51" s="76" t="s">
        <v>4</v>
      </c>
      <c r="O51" s="76">
        <v>54480</v>
      </c>
      <c r="P51" s="76">
        <v>61.310600000000001</v>
      </c>
      <c r="Q51" s="76" t="s">
        <v>4</v>
      </c>
      <c r="R51" s="76" t="s">
        <v>4</v>
      </c>
      <c r="S51" s="76" t="s">
        <v>4</v>
      </c>
      <c r="T51" s="76" t="s">
        <v>4</v>
      </c>
      <c r="U51" s="76" t="s">
        <v>4</v>
      </c>
      <c r="V51" s="76" t="s">
        <v>4</v>
      </c>
      <c r="W51" s="76" t="s">
        <v>4</v>
      </c>
      <c r="X51" s="76" t="s">
        <v>4</v>
      </c>
      <c r="Y51" s="76" t="s">
        <v>4</v>
      </c>
      <c r="Z51" s="76" t="s">
        <v>4</v>
      </c>
      <c r="AA51" s="76" t="s">
        <v>4</v>
      </c>
      <c r="AB51" s="76" t="s">
        <v>4</v>
      </c>
      <c r="AC51"/>
      <c r="AD51"/>
      <c r="AE51"/>
      <c r="AF51"/>
      <c r="AG51"/>
      <c r="AH51"/>
      <c r="AI51"/>
      <c r="AJ51"/>
      <c r="AK51"/>
      <c r="AL51"/>
      <c r="AM51"/>
    </row>
    <row r="52" spans="1:39" x14ac:dyDescent="0.25">
      <c r="A52" s="76" t="s">
        <v>19</v>
      </c>
      <c r="B52" s="76">
        <v>0</v>
      </c>
      <c r="C52" s="76">
        <v>0</v>
      </c>
      <c r="D52" s="76">
        <v>0</v>
      </c>
      <c r="E52" s="76" t="s">
        <v>4</v>
      </c>
      <c r="F52" s="76" t="s">
        <v>4</v>
      </c>
      <c r="G52" s="76" t="s">
        <v>4</v>
      </c>
      <c r="H52" s="76" t="s">
        <v>4</v>
      </c>
      <c r="I52" s="76" t="s">
        <v>4</v>
      </c>
      <c r="J52" s="76" t="s">
        <v>4</v>
      </c>
      <c r="K52" s="76" t="s">
        <v>4</v>
      </c>
      <c r="L52" s="76" t="s">
        <v>4</v>
      </c>
      <c r="M52" s="76"/>
      <c r="N52" s="76" t="s">
        <v>4</v>
      </c>
      <c r="O52" s="76">
        <v>70028</v>
      </c>
      <c r="P52" s="76">
        <v>78.808000000000007</v>
      </c>
      <c r="Q52" s="76" t="s">
        <v>4</v>
      </c>
      <c r="R52" s="76" t="s">
        <v>4</v>
      </c>
      <c r="S52" s="76" t="s">
        <v>4</v>
      </c>
      <c r="T52" s="76" t="s">
        <v>4</v>
      </c>
      <c r="U52" s="76" t="s">
        <v>4</v>
      </c>
      <c r="V52" s="76" t="s">
        <v>4</v>
      </c>
      <c r="W52" s="76" t="s">
        <v>4</v>
      </c>
      <c r="X52" s="76" t="s">
        <v>4</v>
      </c>
      <c r="Y52" s="76" t="s">
        <v>4</v>
      </c>
      <c r="Z52" s="76" t="s">
        <v>4</v>
      </c>
      <c r="AA52" s="76" t="s">
        <v>4</v>
      </c>
      <c r="AB52" s="76" t="s">
        <v>4</v>
      </c>
      <c r="AC52"/>
      <c r="AD52"/>
      <c r="AE52"/>
      <c r="AF52"/>
      <c r="AG52"/>
      <c r="AH52"/>
      <c r="AI52"/>
      <c r="AJ52"/>
      <c r="AK52"/>
      <c r="AL52"/>
      <c r="AM52"/>
    </row>
    <row r="53" spans="1:39" x14ac:dyDescent="0.25">
      <c r="A53" s="76" t="s">
        <v>19</v>
      </c>
      <c r="B53" s="76">
        <v>1</v>
      </c>
      <c r="C53" s="76">
        <v>0</v>
      </c>
      <c r="D53" s="76">
        <v>0</v>
      </c>
      <c r="E53" s="76">
        <v>1.1697599999999999</v>
      </c>
      <c r="F53" s="76">
        <v>1.12144</v>
      </c>
      <c r="G53" s="76">
        <v>1.2201599999999999</v>
      </c>
      <c r="H53" s="76" t="s">
        <v>5</v>
      </c>
      <c r="I53" s="76">
        <v>1.23499</v>
      </c>
      <c r="J53" s="76">
        <v>1.1906099999999999</v>
      </c>
      <c r="K53" s="76">
        <v>1.28102</v>
      </c>
      <c r="L53" s="76" t="s">
        <v>5</v>
      </c>
      <c r="M53" s="76">
        <v>6</v>
      </c>
      <c r="N53" s="76">
        <v>88859</v>
      </c>
      <c r="O53" s="76">
        <v>14453</v>
      </c>
      <c r="P53" s="76">
        <v>16.2651</v>
      </c>
      <c r="Q53" s="76" t="s">
        <v>4</v>
      </c>
      <c r="R53" s="76" t="s">
        <v>4</v>
      </c>
      <c r="S53" s="76" t="s">
        <v>4</v>
      </c>
      <c r="T53" s="76" t="s">
        <v>4</v>
      </c>
      <c r="U53" s="76" t="s">
        <v>4</v>
      </c>
      <c r="V53" s="76" t="s">
        <v>4</v>
      </c>
      <c r="W53" s="76" t="s">
        <v>4</v>
      </c>
      <c r="X53" s="76" t="s">
        <v>4</v>
      </c>
      <c r="Y53" s="76" t="s">
        <v>4</v>
      </c>
      <c r="Z53" s="76" t="s">
        <v>4</v>
      </c>
      <c r="AA53" s="76" t="s">
        <v>4</v>
      </c>
      <c r="AB53" s="76" t="s">
        <v>4</v>
      </c>
      <c r="AC53"/>
      <c r="AD53"/>
      <c r="AE53"/>
      <c r="AF53"/>
      <c r="AG53"/>
      <c r="AH53"/>
      <c r="AI53"/>
      <c r="AJ53"/>
      <c r="AK53"/>
      <c r="AL53"/>
      <c r="AM53"/>
    </row>
    <row r="54" spans="1:39" x14ac:dyDescent="0.25">
      <c r="A54" s="76" t="s">
        <v>19</v>
      </c>
      <c r="B54" s="76">
        <v>2</v>
      </c>
      <c r="C54" s="76">
        <v>0</v>
      </c>
      <c r="D54" s="76">
        <v>0</v>
      </c>
      <c r="E54" s="76">
        <v>1.3408</v>
      </c>
      <c r="F54" s="76">
        <v>1.2314499999999999</v>
      </c>
      <c r="G54" s="76">
        <v>1.45987</v>
      </c>
      <c r="H54" s="76" t="s">
        <v>5</v>
      </c>
      <c r="I54" s="76">
        <v>1.46292</v>
      </c>
      <c r="J54" s="76">
        <v>1.35928</v>
      </c>
      <c r="K54" s="76">
        <v>1.57447</v>
      </c>
      <c r="L54" s="76" t="s">
        <v>5</v>
      </c>
      <c r="M54" s="76"/>
      <c r="N54" s="76" t="s">
        <v>4</v>
      </c>
      <c r="O54" s="76">
        <v>3008</v>
      </c>
      <c r="P54" s="76">
        <v>3.3851</v>
      </c>
      <c r="Q54" s="76" t="s">
        <v>4</v>
      </c>
      <c r="R54" s="76" t="s">
        <v>4</v>
      </c>
      <c r="S54" s="76" t="s">
        <v>4</v>
      </c>
      <c r="T54" s="76" t="s">
        <v>4</v>
      </c>
      <c r="U54" s="76" t="s">
        <v>4</v>
      </c>
      <c r="V54" s="76" t="s">
        <v>4</v>
      </c>
      <c r="W54" s="76" t="s">
        <v>4</v>
      </c>
      <c r="X54" s="76" t="s">
        <v>4</v>
      </c>
      <c r="Y54" s="76" t="s">
        <v>4</v>
      </c>
      <c r="Z54" s="76" t="s">
        <v>4</v>
      </c>
      <c r="AA54" s="76" t="s">
        <v>4</v>
      </c>
      <c r="AB54" s="76" t="s">
        <v>4</v>
      </c>
      <c r="AC54"/>
      <c r="AD54"/>
      <c r="AE54"/>
      <c r="AF54"/>
      <c r="AG54"/>
      <c r="AH54"/>
      <c r="AI54"/>
      <c r="AJ54"/>
      <c r="AK54"/>
      <c r="AL54"/>
      <c r="AM54"/>
    </row>
    <row r="55" spans="1:39" x14ac:dyDescent="0.25">
      <c r="A55" s="76" t="s">
        <v>19</v>
      </c>
      <c r="B55" s="76" t="s">
        <v>20</v>
      </c>
      <c r="C55" s="76">
        <v>0</v>
      </c>
      <c r="D55" s="76">
        <v>0</v>
      </c>
      <c r="E55" s="76">
        <v>1.4308700000000001</v>
      </c>
      <c r="F55" s="76">
        <v>1.26326</v>
      </c>
      <c r="G55" s="76">
        <v>1.6207199999999999</v>
      </c>
      <c r="H55" s="76" t="s">
        <v>5</v>
      </c>
      <c r="I55" s="76">
        <v>1.4725699999999999</v>
      </c>
      <c r="J55" s="76">
        <v>1.3224400000000001</v>
      </c>
      <c r="K55" s="76">
        <v>1.63974</v>
      </c>
      <c r="L55" s="76" t="s">
        <v>5</v>
      </c>
      <c r="M55" s="76"/>
      <c r="N55" s="76" t="s">
        <v>4</v>
      </c>
      <c r="O55" s="76">
        <v>1370</v>
      </c>
      <c r="P55" s="76">
        <v>1.5418000000000001</v>
      </c>
      <c r="Q55" s="76" t="s">
        <v>4</v>
      </c>
      <c r="R55" s="76" t="s">
        <v>4</v>
      </c>
      <c r="S55" s="76" t="s">
        <v>4</v>
      </c>
      <c r="T55" s="76" t="s">
        <v>4</v>
      </c>
      <c r="U55" s="76" t="s">
        <v>4</v>
      </c>
      <c r="V55" s="76" t="s">
        <v>4</v>
      </c>
      <c r="W55" s="76" t="s">
        <v>4</v>
      </c>
      <c r="X55" s="76" t="s">
        <v>4</v>
      </c>
      <c r="Y55" s="76" t="s">
        <v>4</v>
      </c>
      <c r="Z55" s="76" t="s">
        <v>4</v>
      </c>
      <c r="AA55" s="76" t="s">
        <v>4</v>
      </c>
      <c r="AB55" s="76" t="s">
        <v>4</v>
      </c>
      <c r="AC55"/>
      <c r="AD55"/>
      <c r="AE55"/>
      <c r="AF55"/>
      <c r="AG55"/>
      <c r="AH55"/>
      <c r="AI55"/>
      <c r="AJ55"/>
      <c r="AK55"/>
      <c r="AL55"/>
      <c r="AM55"/>
    </row>
    <row r="56" spans="1:39" x14ac:dyDescent="0.25">
      <c r="A56" s="76" t="s">
        <v>21</v>
      </c>
      <c r="B56" s="76" t="s">
        <v>22</v>
      </c>
      <c r="C56" s="76" t="s">
        <v>22</v>
      </c>
      <c r="D56" s="76">
        <v>0</v>
      </c>
      <c r="E56" s="76" t="s">
        <v>4</v>
      </c>
      <c r="F56" s="76" t="s">
        <v>4</v>
      </c>
      <c r="G56" s="76" t="s">
        <v>4</v>
      </c>
      <c r="H56" s="76" t="s">
        <v>4</v>
      </c>
      <c r="I56" s="76" t="s">
        <v>4</v>
      </c>
      <c r="J56" s="76" t="s">
        <v>4</v>
      </c>
      <c r="K56" s="76" t="s">
        <v>4</v>
      </c>
      <c r="L56" s="76" t="s">
        <v>4</v>
      </c>
      <c r="M56" s="76"/>
      <c r="N56" s="76" t="s">
        <v>4</v>
      </c>
      <c r="O56" s="76">
        <v>52114</v>
      </c>
      <c r="P56" s="76">
        <v>58.648000000000003</v>
      </c>
      <c r="Q56" s="76" t="s">
        <v>4</v>
      </c>
      <c r="R56" s="76" t="s">
        <v>4</v>
      </c>
      <c r="S56" s="76" t="s">
        <v>4</v>
      </c>
      <c r="T56" s="76" t="s">
        <v>4</v>
      </c>
      <c r="U56" s="76" t="s">
        <v>4</v>
      </c>
      <c r="V56" s="76" t="s">
        <v>4</v>
      </c>
      <c r="W56" s="76" t="s">
        <v>4</v>
      </c>
      <c r="X56" s="76" t="s">
        <v>4</v>
      </c>
      <c r="Y56" s="76" t="s">
        <v>4</v>
      </c>
      <c r="Z56" s="76" t="s">
        <v>4</v>
      </c>
      <c r="AA56" s="76" t="s">
        <v>4</v>
      </c>
      <c r="AB56" s="76" t="s">
        <v>4</v>
      </c>
      <c r="AC56"/>
      <c r="AD56"/>
      <c r="AE56"/>
      <c r="AF56"/>
      <c r="AG56"/>
      <c r="AH56"/>
      <c r="AI56"/>
      <c r="AJ56"/>
      <c r="AK56"/>
      <c r="AL56"/>
      <c r="AM56"/>
    </row>
    <row r="57" spans="1:39" x14ac:dyDescent="0.25">
      <c r="A57" s="76" t="s">
        <v>21</v>
      </c>
      <c r="B57" s="76" t="s">
        <v>23</v>
      </c>
      <c r="C57" s="77" t="s">
        <v>22</v>
      </c>
      <c r="D57" s="76">
        <v>0</v>
      </c>
      <c r="E57" s="76">
        <v>1.13992</v>
      </c>
      <c r="F57" s="76">
        <v>1.0966800000000001</v>
      </c>
      <c r="G57" s="76">
        <v>1.18486</v>
      </c>
      <c r="H57" s="76" t="s">
        <v>5</v>
      </c>
      <c r="I57" s="76">
        <v>1.3266899999999999</v>
      </c>
      <c r="J57" s="76">
        <v>1.2876300000000001</v>
      </c>
      <c r="K57" s="76">
        <v>1.3669500000000001</v>
      </c>
      <c r="L57" s="76" t="s">
        <v>5</v>
      </c>
      <c r="M57" s="76">
        <v>6</v>
      </c>
      <c r="N57" s="76">
        <v>88859</v>
      </c>
      <c r="O57" s="76">
        <v>27501</v>
      </c>
      <c r="P57" s="76">
        <v>30.949000000000002</v>
      </c>
      <c r="Q57" s="76" t="s">
        <v>4</v>
      </c>
      <c r="R57" s="76" t="s">
        <v>4</v>
      </c>
      <c r="S57" s="76" t="s">
        <v>4</v>
      </c>
      <c r="T57" s="76" t="s">
        <v>4</v>
      </c>
      <c r="U57" s="76" t="s">
        <v>4</v>
      </c>
      <c r="V57" s="76" t="s">
        <v>4</v>
      </c>
      <c r="W57" s="76" t="s">
        <v>4</v>
      </c>
      <c r="X57" s="76" t="s">
        <v>4</v>
      </c>
      <c r="Y57" s="76" t="s">
        <v>4</v>
      </c>
      <c r="Z57" s="76" t="s">
        <v>4</v>
      </c>
      <c r="AA57" s="76" t="s">
        <v>4</v>
      </c>
      <c r="AB57" s="76" t="s">
        <v>4</v>
      </c>
      <c r="AC57"/>
      <c r="AD57"/>
      <c r="AE57"/>
      <c r="AF57"/>
      <c r="AG57"/>
      <c r="AH57"/>
      <c r="AI57"/>
      <c r="AJ57"/>
      <c r="AK57"/>
      <c r="AL57"/>
      <c r="AM57"/>
    </row>
    <row r="58" spans="1:39" x14ac:dyDescent="0.25">
      <c r="A58" s="76" t="s">
        <v>21</v>
      </c>
      <c r="B58" s="77" t="s">
        <v>24</v>
      </c>
      <c r="C58" s="77" t="s">
        <v>22</v>
      </c>
      <c r="D58" s="76">
        <v>0</v>
      </c>
      <c r="E58" s="76">
        <v>0.74900999999999995</v>
      </c>
      <c r="F58" s="76">
        <v>0.70828000000000002</v>
      </c>
      <c r="G58" s="76">
        <v>0.79208999999999996</v>
      </c>
      <c r="H58" s="76" t="s">
        <v>5</v>
      </c>
      <c r="I58" s="76">
        <v>0.74611000000000005</v>
      </c>
      <c r="J58" s="76">
        <v>0.71094999999999997</v>
      </c>
      <c r="K58" s="76">
        <v>0.78298999999999996</v>
      </c>
      <c r="L58" s="76" t="s">
        <v>5</v>
      </c>
      <c r="M58" s="76"/>
      <c r="N58" s="76" t="s">
        <v>4</v>
      </c>
      <c r="O58" s="76">
        <v>9244</v>
      </c>
      <c r="P58" s="76">
        <v>10.403</v>
      </c>
      <c r="Q58" s="76" t="s">
        <v>4</v>
      </c>
      <c r="R58" s="76" t="s">
        <v>4</v>
      </c>
      <c r="S58" s="76" t="s">
        <v>4</v>
      </c>
      <c r="T58" s="76" t="s">
        <v>4</v>
      </c>
      <c r="U58" s="76" t="s">
        <v>4</v>
      </c>
      <c r="V58" s="76" t="s">
        <v>4</v>
      </c>
      <c r="W58" s="76" t="s">
        <v>4</v>
      </c>
      <c r="X58" s="76" t="s">
        <v>4</v>
      </c>
      <c r="Y58" s="76" t="s">
        <v>4</v>
      </c>
      <c r="Z58" s="76" t="s">
        <v>4</v>
      </c>
      <c r="AA58" s="76" t="s">
        <v>4</v>
      </c>
      <c r="AB58" s="76" t="s">
        <v>4</v>
      </c>
      <c r="AC58"/>
      <c r="AD58"/>
      <c r="AE58"/>
      <c r="AF58"/>
      <c r="AG58"/>
      <c r="AH58"/>
      <c r="AI58"/>
      <c r="AJ58"/>
      <c r="AK58"/>
      <c r="AL58"/>
      <c r="AM58"/>
    </row>
    <row r="59" spans="1:39" x14ac:dyDescent="0.25">
      <c r="A59" s="76" t="s">
        <v>46</v>
      </c>
      <c r="B59" s="77"/>
      <c r="C59" s="77"/>
      <c r="D59" s="76">
        <v>0</v>
      </c>
      <c r="E59" s="76">
        <v>0.93088000000000004</v>
      </c>
      <c r="F59" s="76">
        <v>0.91444000000000003</v>
      </c>
      <c r="G59" s="76">
        <v>0.94760999999999995</v>
      </c>
      <c r="H59" s="76" t="s">
        <v>5</v>
      </c>
      <c r="I59" s="76">
        <v>0.95152000000000003</v>
      </c>
      <c r="J59" s="76">
        <v>0.93855</v>
      </c>
      <c r="K59" s="76">
        <v>0.96467000000000003</v>
      </c>
      <c r="L59" s="76" t="s">
        <v>5</v>
      </c>
      <c r="M59" s="76"/>
      <c r="N59" s="76">
        <v>88859</v>
      </c>
      <c r="O59" s="76" t="s">
        <v>4</v>
      </c>
      <c r="P59" s="76" t="s">
        <v>4</v>
      </c>
      <c r="Q59" s="76">
        <v>0</v>
      </c>
      <c r="R59" s="76">
        <v>1</v>
      </c>
      <c r="S59" s="76">
        <v>4.5844199999999997</v>
      </c>
      <c r="T59" s="76">
        <v>3.4965799999999998</v>
      </c>
      <c r="U59" s="76">
        <v>1.97143</v>
      </c>
      <c r="V59" s="76">
        <v>1.1718500000000001</v>
      </c>
      <c r="W59" s="76">
        <v>0.42949999999999999</v>
      </c>
      <c r="X59" s="76">
        <v>-0.13175999999999999</v>
      </c>
      <c r="Y59" s="76">
        <v>-0.62705999999999995</v>
      </c>
      <c r="Z59" s="76">
        <v>-1.3078399999999999</v>
      </c>
      <c r="AA59" s="76">
        <v>-2.0201099999999999</v>
      </c>
      <c r="AB59" s="76">
        <v>-5.7713900000000002</v>
      </c>
      <c r="AC59"/>
      <c r="AD59"/>
      <c r="AE59"/>
      <c r="AF59"/>
      <c r="AG59"/>
      <c r="AH59"/>
      <c r="AI59"/>
      <c r="AJ59"/>
      <c r="AK59"/>
      <c r="AL59"/>
      <c r="AM59"/>
    </row>
    <row r="60" spans="1:39" x14ac:dyDescent="0.25">
      <c r="A60" s="76" t="s">
        <v>47</v>
      </c>
      <c r="B60" s="77" t="s">
        <v>48</v>
      </c>
      <c r="C60" s="77" t="s">
        <v>49</v>
      </c>
      <c r="D60" s="76">
        <v>0</v>
      </c>
      <c r="E60" s="76">
        <v>0.97346999999999995</v>
      </c>
      <c r="F60" s="76">
        <v>0.94364000000000003</v>
      </c>
      <c r="G60" s="76">
        <v>1.00424</v>
      </c>
      <c r="H60" s="76">
        <v>9.0300000000000005E-2</v>
      </c>
      <c r="I60" s="76">
        <v>0.97170000000000001</v>
      </c>
      <c r="J60" s="76">
        <v>0.94552000000000003</v>
      </c>
      <c r="K60" s="76">
        <v>0.99861</v>
      </c>
      <c r="L60" s="76">
        <v>3.9399999999999998E-2</v>
      </c>
      <c r="M60" s="76">
        <v>6</v>
      </c>
      <c r="N60" s="76">
        <v>88859</v>
      </c>
      <c r="O60" s="76">
        <v>48145</v>
      </c>
      <c r="P60" s="76">
        <v>54.1813</v>
      </c>
      <c r="Q60" s="76" t="s">
        <v>4</v>
      </c>
      <c r="R60" s="76" t="s">
        <v>4</v>
      </c>
      <c r="S60" s="76" t="s">
        <v>4</v>
      </c>
      <c r="T60" s="76" t="s">
        <v>4</v>
      </c>
      <c r="U60" s="76" t="s">
        <v>4</v>
      </c>
      <c r="V60" s="76" t="s">
        <v>4</v>
      </c>
      <c r="W60" s="76" t="s">
        <v>4</v>
      </c>
      <c r="X60" s="76" t="s">
        <v>4</v>
      </c>
      <c r="Y60" s="76" t="s">
        <v>4</v>
      </c>
      <c r="Z60" s="76" t="s">
        <v>4</v>
      </c>
      <c r="AA60" s="76" t="s">
        <v>4</v>
      </c>
      <c r="AB60" s="76" t="s">
        <v>4</v>
      </c>
      <c r="AC60"/>
      <c r="AD60"/>
      <c r="AE60"/>
      <c r="AF60"/>
      <c r="AG60"/>
      <c r="AH60"/>
      <c r="AI60"/>
      <c r="AJ60"/>
      <c r="AK60"/>
      <c r="AL60"/>
      <c r="AM60"/>
    </row>
    <row r="61" spans="1:39" x14ac:dyDescent="0.25">
      <c r="A61" s="76" t="s">
        <v>47</v>
      </c>
      <c r="B61" s="76" t="s">
        <v>49</v>
      </c>
      <c r="C61" s="76" t="s">
        <v>49</v>
      </c>
      <c r="D61" s="76">
        <v>0</v>
      </c>
      <c r="E61" s="76" t="s">
        <v>4</v>
      </c>
      <c r="F61" s="76" t="s">
        <v>4</v>
      </c>
      <c r="G61" s="76" t="s">
        <v>4</v>
      </c>
      <c r="H61" s="76" t="s">
        <v>4</v>
      </c>
      <c r="I61" s="76" t="s">
        <v>4</v>
      </c>
      <c r="J61" s="76" t="s">
        <v>4</v>
      </c>
      <c r="K61" s="76" t="s">
        <v>4</v>
      </c>
      <c r="L61" s="76" t="s">
        <v>4</v>
      </c>
      <c r="M61" s="76"/>
      <c r="N61" s="76" t="s">
        <v>4</v>
      </c>
      <c r="O61" s="76">
        <v>40714</v>
      </c>
      <c r="P61" s="76">
        <v>45.8187</v>
      </c>
      <c r="Q61" s="76" t="s">
        <v>4</v>
      </c>
      <c r="R61" s="76" t="s">
        <v>4</v>
      </c>
      <c r="S61" s="76" t="s">
        <v>4</v>
      </c>
      <c r="T61" s="76" t="s">
        <v>4</v>
      </c>
      <c r="U61" s="76" t="s">
        <v>4</v>
      </c>
      <c r="V61" s="76" t="s">
        <v>4</v>
      </c>
      <c r="W61" s="76" t="s">
        <v>4</v>
      </c>
      <c r="X61" s="76" t="s">
        <v>4</v>
      </c>
      <c r="Y61" s="76" t="s">
        <v>4</v>
      </c>
      <c r="Z61" s="76" t="s">
        <v>4</v>
      </c>
      <c r="AA61" s="76" t="s">
        <v>4</v>
      </c>
      <c r="AB61" s="76" t="s">
        <v>4</v>
      </c>
      <c r="AC61"/>
      <c r="AD61"/>
      <c r="AE61"/>
      <c r="AF61"/>
      <c r="AG61"/>
      <c r="AH61"/>
      <c r="AI61"/>
      <c r="AJ61"/>
      <c r="AK61"/>
      <c r="AL61"/>
      <c r="AM61"/>
    </row>
    <row r="62" spans="1:39" x14ac:dyDescent="0.2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</row>
    <row r="63" spans="1:39" x14ac:dyDescent="0.25">
      <c r="A63" s="76" t="s">
        <v>183</v>
      </c>
      <c r="B63" s="76"/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6"/>
      <c r="Z63" s="76"/>
      <c r="AA63" s="76"/>
      <c r="AB63" s="76"/>
      <c r="AC63"/>
      <c r="AD63"/>
      <c r="AE63"/>
      <c r="AF63"/>
      <c r="AG63"/>
      <c r="AH63"/>
      <c r="AI63"/>
      <c r="AJ63"/>
      <c r="AK63"/>
      <c r="AL63"/>
      <c r="AM63"/>
    </row>
    <row r="64" spans="1:39" x14ac:dyDescent="0.2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L81"/>
  <sheetViews>
    <sheetView zoomScale="70" zoomScaleNormal="70" workbookViewId="0">
      <selection activeCell="AG38" sqref="AG38"/>
    </sheetView>
  </sheetViews>
  <sheetFormatPr defaultColWidth="9.140625" defaultRowHeight="15" x14ac:dyDescent="0.25"/>
  <cols>
    <col min="1" max="3" width="17.42578125" style="7" customWidth="1"/>
    <col min="4" max="16384" width="9.140625" style="7"/>
  </cols>
  <sheetData>
    <row r="1" spans="1:38" x14ac:dyDescent="0.25">
      <c r="A1" s="82" t="s">
        <v>137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 t="s">
        <v>138</v>
      </c>
      <c r="T1" s="80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</row>
    <row r="2" spans="1:38" x14ac:dyDescent="0.25">
      <c r="A2" s="80" t="s">
        <v>27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2" t="s">
        <v>139</v>
      </c>
      <c r="T2" s="8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</row>
    <row r="3" spans="1:38" x14ac:dyDescent="0.25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 t="s">
        <v>128</v>
      </c>
      <c r="T3" s="80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</row>
    <row r="4" spans="1:38" x14ac:dyDescent="0.25">
      <c r="A4" s="80" t="s">
        <v>28</v>
      </c>
      <c r="B4" s="80" t="s">
        <v>3</v>
      </c>
      <c r="C4" s="80" t="s">
        <v>29</v>
      </c>
      <c r="D4" s="80" t="s">
        <v>30</v>
      </c>
      <c r="E4" s="80" t="s">
        <v>31</v>
      </c>
      <c r="F4" s="80" t="s">
        <v>32</v>
      </c>
      <c r="G4" s="80" t="s">
        <v>33</v>
      </c>
      <c r="H4" s="80" t="s">
        <v>34</v>
      </c>
      <c r="I4" s="80" t="s">
        <v>35</v>
      </c>
      <c r="J4" s="80" t="s">
        <v>36</v>
      </c>
      <c r="K4" s="80" t="s">
        <v>37</v>
      </c>
      <c r="L4" s="80" t="s">
        <v>38</v>
      </c>
      <c r="M4" s="80"/>
      <c r="N4" s="80"/>
      <c r="O4" s="80"/>
      <c r="P4" s="80"/>
      <c r="Q4" s="80"/>
      <c r="R4" s="80"/>
      <c r="S4" s="80"/>
      <c r="T4" s="80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</row>
    <row r="5" spans="1:38" x14ac:dyDescent="0.25">
      <c r="A5" s="80" t="s">
        <v>39</v>
      </c>
      <c r="B5" s="80"/>
      <c r="C5" s="80"/>
      <c r="D5" s="80">
        <v>0</v>
      </c>
      <c r="E5" s="80">
        <v>1.0032300000000001</v>
      </c>
      <c r="F5" s="80">
        <v>0.92893000000000003</v>
      </c>
      <c r="G5" s="80">
        <v>1.08348</v>
      </c>
      <c r="H5" s="80">
        <v>0.9345</v>
      </c>
      <c r="I5" s="80">
        <v>1.0908899999999999</v>
      </c>
      <c r="J5" s="80">
        <v>1.0686199999999999</v>
      </c>
      <c r="K5" s="80">
        <v>1.1136200000000001</v>
      </c>
      <c r="L5" s="80" t="s">
        <v>5</v>
      </c>
      <c r="M5" s="80"/>
      <c r="N5" s="80"/>
      <c r="O5" s="80"/>
      <c r="P5" s="80"/>
      <c r="Q5" s="80"/>
      <c r="R5" s="80"/>
      <c r="S5" s="80" t="s">
        <v>129</v>
      </c>
      <c r="T5" s="80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</row>
    <row r="6" spans="1:38" x14ac:dyDescent="0.25">
      <c r="A6" s="80" t="s">
        <v>6</v>
      </c>
      <c r="B6" s="80" t="s">
        <v>126</v>
      </c>
      <c r="C6" s="80" t="s">
        <v>127</v>
      </c>
      <c r="D6" s="80">
        <v>0</v>
      </c>
      <c r="E6" s="80">
        <v>1.0295300000000001</v>
      </c>
      <c r="F6" s="80">
        <v>0.86465999999999998</v>
      </c>
      <c r="G6" s="80">
        <v>1.22584</v>
      </c>
      <c r="H6" s="80">
        <v>0.74380000000000002</v>
      </c>
      <c r="I6" s="80">
        <v>0.85521999999999998</v>
      </c>
      <c r="J6" s="80">
        <v>0.81703000000000003</v>
      </c>
      <c r="K6" s="80">
        <v>0.89519000000000004</v>
      </c>
      <c r="L6" s="80" t="s">
        <v>5</v>
      </c>
      <c r="M6" s="80"/>
      <c r="N6" s="80"/>
      <c r="O6" s="80"/>
      <c r="P6" s="80"/>
      <c r="Q6" s="80"/>
      <c r="R6" s="80"/>
      <c r="S6" s="80"/>
      <c r="T6" s="80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</row>
    <row r="7" spans="1:38" x14ac:dyDescent="0.25">
      <c r="A7" s="80" t="s">
        <v>7</v>
      </c>
      <c r="B7" s="80" t="s">
        <v>40</v>
      </c>
      <c r="C7" s="80" t="s">
        <v>41</v>
      </c>
      <c r="D7" s="80">
        <v>0</v>
      </c>
      <c r="E7" s="80">
        <v>1.6450499999999999</v>
      </c>
      <c r="F7" s="80">
        <v>1.3107200000000001</v>
      </c>
      <c r="G7" s="80">
        <v>2.06467</v>
      </c>
      <c r="H7" s="80" t="s">
        <v>5</v>
      </c>
      <c r="I7" s="80">
        <v>2.1833999999999998</v>
      </c>
      <c r="J7" s="80">
        <v>2.0074999999999998</v>
      </c>
      <c r="K7" s="80">
        <v>2.3747199999999999</v>
      </c>
      <c r="L7" s="80" t="s">
        <v>5</v>
      </c>
      <c r="M7" s="80"/>
      <c r="N7" s="80"/>
      <c r="O7" s="80"/>
      <c r="P7" s="80"/>
      <c r="Q7" s="80"/>
      <c r="R7" s="80"/>
      <c r="S7" s="80" t="s">
        <v>140</v>
      </c>
      <c r="T7" s="80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</row>
    <row r="8" spans="1:38" x14ac:dyDescent="0.25">
      <c r="A8" s="80" t="s">
        <v>7</v>
      </c>
      <c r="B8" s="80" t="s">
        <v>42</v>
      </c>
      <c r="C8" s="80" t="s">
        <v>41</v>
      </c>
      <c r="D8" s="80">
        <v>0</v>
      </c>
      <c r="E8" s="80">
        <v>1.1644699999999999</v>
      </c>
      <c r="F8" s="80">
        <v>0.82349000000000006</v>
      </c>
      <c r="G8" s="80">
        <v>1.64662</v>
      </c>
      <c r="H8" s="80">
        <v>0.38900000000000001</v>
      </c>
      <c r="I8" s="80">
        <v>1.04148</v>
      </c>
      <c r="J8" s="80">
        <v>0.87244999999999995</v>
      </c>
      <c r="K8" s="80">
        <v>1.24326</v>
      </c>
      <c r="L8" s="80">
        <v>0.65280000000000005</v>
      </c>
      <c r="M8" s="80"/>
      <c r="N8" s="80"/>
      <c r="O8" s="80"/>
      <c r="P8" s="80"/>
      <c r="Q8" s="80"/>
      <c r="R8" s="80"/>
      <c r="S8" s="80" t="s">
        <v>141</v>
      </c>
      <c r="T8" s="80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</row>
    <row r="9" spans="1:38" x14ac:dyDescent="0.25">
      <c r="A9" s="80" t="s">
        <v>7</v>
      </c>
      <c r="B9" s="80" t="s">
        <v>43</v>
      </c>
      <c r="C9" s="80" t="s">
        <v>41</v>
      </c>
      <c r="D9" s="80">
        <v>0</v>
      </c>
      <c r="E9" s="80">
        <v>1.1927700000000001</v>
      </c>
      <c r="F9" s="80">
        <v>0.97918000000000005</v>
      </c>
      <c r="G9" s="80">
        <v>1.45296</v>
      </c>
      <c r="H9" s="80">
        <v>7.9899999999999999E-2</v>
      </c>
      <c r="I9" s="80">
        <v>1.11791</v>
      </c>
      <c r="J9" s="80">
        <v>1.0499700000000001</v>
      </c>
      <c r="K9" s="80">
        <v>1.1902600000000001</v>
      </c>
      <c r="L9" s="80">
        <v>5.0000000000000001E-4</v>
      </c>
      <c r="M9" s="80"/>
      <c r="N9" s="80"/>
      <c r="O9" s="80"/>
      <c r="P9" s="80"/>
      <c r="Q9" s="80"/>
      <c r="R9" s="80"/>
      <c r="S9" s="80" t="s">
        <v>142</v>
      </c>
      <c r="T9" s="80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</row>
    <row r="10" spans="1:38" x14ac:dyDescent="0.25">
      <c r="A10" s="80" t="s">
        <v>7</v>
      </c>
      <c r="B10" s="80" t="s">
        <v>44</v>
      </c>
      <c r="C10" s="80" t="s">
        <v>41</v>
      </c>
      <c r="D10" s="80">
        <v>0</v>
      </c>
      <c r="E10" s="80">
        <v>1.8565400000000001</v>
      </c>
      <c r="F10" s="80">
        <v>1.5293399999999999</v>
      </c>
      <c r="G10" s="80">
        <v>2.2537400000000001</v>
      </c>
      <c r="H10" s="80" t="s">
        <v>5</v>
      </c>
      <c r="I10" s="80">
        <v>2.2077900000000001</v>
      </c>
      <c r="J10" s="80">
        <v>2.1001500000000002</v>
      </c>
      <c r="K10" s="80">
        <v>2.3209499999999998</v>
      </c>
      <c r="L10" s="80" t="s">
        <v>5</v>
      </c>
      <c r="M10" s="80"/>
      <c r="N10" s="80"/>
      <c r="O10" s="80"/>
      <c r="P10" s="80"/>
      <c r="Q10" s="80"/>
      <c r="R10" s="80"/>
      <c r="S10" s="80" t="s">
        <v>143</v>
      </c>
      <c r="T10" s="8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</row>
    <row r="11" spans="1:38" x14ac:dyDescent="0.25">
      <c r="A11" s="80" t="s">
        <v>8</v>
      </c>
      <c r="B11" s="80" t="s">
        <v>10</v>
      </c>
      <c r="C11" s="80" t="s">
        <v>9</v>
      </c>
      <c r="D11" s="80">
        <v>0</v>
      </c>
      <c r="E11" s="80">
        <v>1.3631</v>
      </c>
      <c r="F11" s="80">
        <v>1.1444300000000001</v>
      </c>
      <c r="G11" s="80">
        <v>1.62354</v>
      </c>
      <c r="H11" s="80">
        <v>5.0000000000000001E-4</v>
      </c>
      <c r="I11" s="80">
        <v>1.4891099999999999</v>
      </c>
      <c r="J11" s="80">
        <v>1.4179900000000001</v>
      </c>
      <c r="K11" s="80">
        <v>1.5638000000000001</v>
      </c>
      <c r="L11" s="80" t="s">
        <v>5</v>
      </c>
      <c r="M11" s="80"/>
      <c r="N11" s="80"/>
      <c r="O11" s="80"/>
      <c r="P11" s="80"/>
      <c r="Q11" s="80"/>
      <c r="R11" s="80"/>
      <c r="S11" s="80" t="s">
        <v>144</v>
      </c>
      <c r="T11" s="80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</row>
    <row r="12" spans="1:38" x14ac:dyDescent="0.25">
      <c r="A12" s="80" t="s">
        <v>11</v>
      </c>
      <c r="B12" s="80">
        <v>1</v>
      </c>
      <c r="C12" s="80">
        <v>0</v>
      </c>
      <c r="D12" s="80">
        <v>0</v>
      </c>
      <c r="E12" s="80">
        <v>0.87973999999999997</v>
      </c>
      <c r="F12" s="80">
        <v>0.72246999999999995</v>
      </c>
      <c r="G12" s="80">
        <v>1.0712299999999999</v>
      </c>
      <c r="H12" s="80">
        <v>0.20219999999999999</v>
      </c>
      <c r="I12" s="80">
        <v>1.06612</v>
      </c>
      <c r="J12" s="80">
        <v>1.02264</v>
      </c>
      <c r="K12" s="80">
        <v>1.11145</v>
      </c>
      <c r="L12" s="80">
        <v>2.5999999999999999E-3</v>
      </c>
      <c r="M12" s="80"/>
      <c r="N12" s="80"/>
      <c r="O12" s="80"/>
      <c r="P12" s="80"/>
      <c r="Q12" s="80"/>
      <c r="R12" s="80"/>
      <c r="S12" s="80" t="s">
        <v>145</v>
      </c>
      <c r="T12" s="80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</row>
    <row r="13" spans="1:38" x14ac:dyDescent="0.25">
      <c r="A13" s="80" t="s">
        <v>12</v>
      </c>
      <c r="B13" s="80" t="s">
        <v>14</v>
      </c>
      <c r="C13" s="80" t="s">
        <v>13</v>
      </c>
      <c r="D13" s="80">
        <v>0</v>
      </c>
      <c r="E13" s="80">
        <v>0.83133000000000001</v>
      </c>
      <c r="F13" s="80">
        <v>0.66798000000000002</v>
      </c>
      <c r="G13" s="80">
        <v>1.0346200000000001</v>
      </c>
      <c r="H13" s="80">
        <v>9.7900000000000001E-2</v>
      </c>
      <c r="I13" s="80">
        <v>0.95420000000000005</v>
      </c>
      <c r="J13" s="80">
        <v>0.90434999999999999</v>
      </c>
      <c r="K13" s="80">
        <v>1.00681</v>
      </c>
      <c r="L13" s="80">
        <v>8.6800000000000002E-2</v>
      </c>
      <c r="M13" s="80"/>
      <c r="N13" s="80"/>
      <c r="O13" s="80"/>
      <c r="P13" s="80"/>
      <c r="Q13" s="80"/>
      <c r="R13" s="80"/>
      <c r="S13" s="80" t="s">
        <v>146</v>
      </c>
      <c r="T13" s="80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</row>
    <row r="14" spans="1:38" x14ac:dyDescent="0.25">
      <c r="A14" s="80" t="s">
        <v>45</v>
      </c>
      <c r="B14" s="80"/>
      <c r="C14" s="80"/>
      <c r="D14" s="80">
        <v>0</v>
      </c>
      <c r="E14" s="80">
        <v>1.17902</v>
      </c>
      <c r="F14" s="80">
        <v>1.0391699999999999</v>
      </c>
      <c r="G14" s="80">
        <v>1.33769</v>
      </c>
      <c r="H14" s="80">
        <v>1.06E-2</v>
      </c>
      <c r="I14" s="80">
        <v>1.22861</v>
      </c>
      <c r="J14" s="80">
        <v>1.20475</v>
      </c>
      <c r="K14" s="80">
        <v>1.2529399999999999</v>
      </c>
      <c r="L14" s="80" t="s">
        <v>5</v>
      </c>
      <c r="M14" s="80"/>
      <c r="N14" s="80"/>
      <c r="O14" s="80"/>
      <c r="P14" s="80"/>
      <c r="Q14" s="80"/>
      <c r="R14" s="80"/>
      <c r="S14" s="80" t="s">
        <v>147</v>
      </c>
      <c r="T14" s="80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</row>
    <row r="15" spans="1:38" x14ac:dyDescent="0.25">
      <c r="A15" s="80" t="s">
        <v>63</v>
      </c>
      <c r="B15" s="80">
        <v>1</v>
      </c>
      <c r="C15" s="80">
        <v>0</v>
      </c>
      <c r="D15" s="80">
        <v>0</v>
      </c>
      <c r="E15" s="80">
        <v>1.0206</v>
      </c>
      <c r="F15" s="80">
        <v>0.75031000000000003</v>
      </c>
      <c r="G15" s="80">
        <v>1.3882699999999999</v>
      </c>
      <c r="H15" s="80">
        <v>0.89659999999999995</v>
      </c>
      <c r="I15" s="80">
        <v>0.91583000000000003</v>
      </c>
      <c r="J15" s="80">
        <v>0.85126000000000002</v>
      </c>
      <c r="K15" s="80">
        <v>0.98529999999999995</v>
      </c>
      <c r="L15" s="80">
        <v>1.84E-2</v>
      </c>
      <c r="M15" s="80"/>
      <c r="N15" s="80"/>
      <c r="O15" s="80"/>
      <c r="P15" s="80"/>
      <c r="Q15" s="80"/>
      <c r="R15" s="80"/>
      <c r="S15" s="80" t="s">
        <v>148</v>
      </c>
      <c r="T15" s="80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</row>
    <row r="16" spans="1:38" x14ac:dyDescent="0.25">
      <c r="A16" s="80" t="s">
        <v>15</v>
      </c>
      <c r="B16" s="80">
        <v>0</v>
      </c>
      <c r="C16" s="81">
        <v>44118</v>
      </c>
      <c r="D16" s="80">
        <v>0</v>
      </c>
      <c r="E16" s="80">
        <v>0.50133000000000005</v>
      </c>
      <c r="F16" s="80">
        <v>0.40627000000000002</v>
      </c>
      <c r="G16" s="80">
        <v>0.61863000000000001</v>
      </c>
      <c r="H16" s="80" t="s">
        <v>5</v>
      </c>
      <c r="I16" s="80">
        <v>0.70238999999999996</v>
      </c>
      <c r="J16" s="80">
        <v>0.58374999999999999</v>
      </c>
      <c r="K16" s="80">
        <v>0.84514999999999996</v>
      </c>
      <c r="L16" s="80">
        <v>2.0000000000000001E-4</v>
      </c>
      <c r="M16" s="80"/>
      <c r="N16" s="80"/>
      <c r="O16" s="80"/>
      <c r="P16" s="80"/>
      <c r="Q16" s="80"/>
      <c r="R16" s="80"/>
      <c r="S16" s="80" t="s">
        <v>149</v>
      </c>
      <c r="T16" s="80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</row>
    <row r="17" spans="1:38" x14ac:dyDescent="0.25">
      <c r="A17" s="80" t="s">
        <v>15</v>
      </c>
      <c r="B17" s="81">
        <v>43834</v>
      </c>
      <c r="C17" s="81">
        <v>44118</v>
      </c>
      <c r="D17" s="80">
        <v>0</v>
      </c>
      <c r="E17" s="80">
        <v>0.71940999999999999</v>
      </c>
      <c r="F17" s="80">
        <v>0.67518999999999996</v>
      </c>
      <c r="G17" s="80">
        <v>0.76653000000000004</v>
      </c>
      <c r="H17" s="80" t="s">
        <v>5</v>
      </c>
      <c r="I17" s="80">
        <v>0.85538999999999998</v>
      </c>
      <c r="J17" s="80">
        <v>0.80969999999999998</v>
      </c>
      <c r="K17" s="80">
        <v>0.90366000000000002</v>
      </c>
      <c r="L17" s="80" t="s">
        <v>5</v>
      </c>
      <c r="M17" s="80"/>
      <c r="N17" s="80"/>
      <c r="O17" s="80"/>
      <c r="P17" s="80"/>
      <c r="Q17" s="80"/>
      <c r="R17" s="80"/>
      <c r="S17" s="80" t="s">
        <v>150</v>
      </c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</row>
    <row r="18" spans="1:38" x14ac:dyDescent="0.25">
      <c r="A18" s="80" t="s">
        <v>15</v>
      </c>
      <c r="B18" s="81">
        <v>43960</v>
      </c>
      <c r="C18" s="81">
        <v>44118</v>
      </c>
      <c r="D18" s="80">
        <v>0</v>
      </c>
      <c r="E18" s="80">
        <v>0.76734999999999998</v>
      </c>
      <c r="F18" s="80">
        <v>0.72591000000000006</v>
      </c>
      <c r="G18" s="80">
        <v>0.81116999999999995</v>
      </c>
      <c r="H18" s="80" t="s">
        <v>5</v>
      </c>
      <c r="I18" s="80">
        <v>0.80078000000000005</v>
      </c>
      <c r="J18" s="80">
        <v>0.76200000000000001</v>
      </c>
      <c r="K18" s="80">
        <v>0.84153</v>
      </c>
      <c r="L18" s="80" t="s">
        <v>5</v>
      </c>
      <c r="M18" s="80"/>
      <c r="N18" s="80"/>
      <c r="O18" s="80"/>
      <c r="P18" s="80"/>
      <c r="Q18" s="80"/>
      <c r="R18" s="80"/>
      <c r="S18" s="80" t="s">
        <v>151</v>
      </c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</row>
    <row r="19" spans="1:38" x14ac:dyDescent="0.25">
      <c r="A19" s="80" t="s">
        <v>18</v>
      </c>
      <c r="B19" s="80" t="s">
        <v>126</v>
      </c>
      <c r="C19" s="80" t="s">
        <v>127</v>
      </c>
      <c r="D19" s="80">
        <v>0</v>
      </c>
      <c r="E19" s="80">
        <v>1.0273000000000001</v>
      </c>
      <c r="F19" s="80">
        <v>0.98070999999999997</v>
      </c>
      <c r="G19" s="80">
        <v>1.0761000000000001</v>
      </c>
      <c r="H19" s="80">
        <v>0.25540000000000002</v>
      </c>
      <c r="I19" s="80">
        <v>1</v>
      </c>
      <c r="J19" s="80">
        <v>0.95921000000000001</v>
      </c>
      <c r="K19" s="80">
        <v>1.0425199999999999</v>
      </c>
      <c r="L19" s="80">
        <v>1</v>
      </c>
      <c r="M19" s="80"/>
      <c r="N19" s="80"/>
      <c r="O19" s="80"/>
      <c r="P19" s="80"/>
      <c r="Q19" s="80"/>
      <c r="R19" s="80"/>
      <c r="S19" s="80" t="s">
        <v>152</v>
      </c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</row>
    <row r="20" spans="1:38" x14ac:dyDescent="0.25">
      <c r="A20" s="80" t="s">
        <v>19</v>
      </c>
      <c r="B20" s="80">
        <v>1</v>
      </c>
      <c r="C20" s="80">
        <v>0</v>
      </c>
      <c r="D20" s="80">
        <v>0</v>
      </c>
      <c r="E20" s="80">
        <v>1.23061</v>
      </c>
      <c r="F20" s="80">
        <v>1.1532899999999999</v>
      </c>
      <c r="G20" s="80">
        <v>1.31311</v>
      </c>
      <c r="H20" s="80" t="s">
        <v>5</v>
      </c>
      <c r="I20" s="80">
        <v>1.3593299999999999</v>
      </c>
      <c r="J20" s="80">
        <v>1.28393</v>
      </c>
      <c r="K20" s="80">
        <v>1.43916</v>
      </c>
      <c r="L20" s="80" t="s">
        <v>5</v>
      </c>
      <c r="M20" s="80"/>
      <c r="N20" s="80"/>
      <c r="O20" s="80"/>
      <c r="P20" s="80"/>
      <c r="Q20" s="80"/>
      <c r="R20" s="80"/>
      <c r="S20" s="80" t="s">
        <v>153</v>
      </c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</row>
    <row r="21" spans="1:38" x14ac:dyDescent="0.25">
      <c r="A21" s="80" t="s">
        <v>19</v>
      </c>
      <c r="B21" s="80">
        <v>2</v>
      </c>
      <c r="C21" s="80">
        <v>0</v>
      </c>
      <c r="D21" s="80">
        <v>0</v>
      </c>
      <c r="E21" s="80">
        <v>1.4294500000000001</v>
      </c>
      <c r="F21" s="80">
        <v>1.0900300000000001</v>
      </c>
      <c r="G21" s="80">
        <v>1.8745700000000001</v>
      </c>
      <c r="H21" s="80">
        <v>9.7999999999999997E-3</v>
      </c>
      <c r="I21" s="80">
        <v>1.6436900000000001</v>
      </c>
      <c r="J21" s="80">
        <v>1.29084</v>
      </c>
      <c r="K21" s="80">
        <v>2.093</v>
      </c>
      <c r="L21" s="80" t="s">
        <v>5</v>
      </c>
      <c r="M21" s="80"/>
      <c r="N21" s="80"/>
      <c r="O21" s="80"/>
      <c r="P21" s="80"/>
      <c r="Q21" s="80"/>
      <c r="R21" s="80"/>
      <c r="S21" s="80" t="s">
        <v>154</v>
      </c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</row>
    <row r="22" spans="1:38" x14ac:dyDescent="0.25">
      <c r="A22" s="80" t="s">
        <v>19</v>
      </c>
      <c r="B22" s="80" t="s">
        <v>20</v>
      </c>
      <c r="C22" s="80">
        <v>0</v>
      </c>
      <c r="D22" s="80">
        <v>0</v>
      </c>
      <c r="E22" s="80">
        <v>1.34321</v>
      </c>
      <c r="F22" s="80">
        <v>0.83055000000000001</v>
      </c>
      <c r="G22" s="80">
        <v>2.1723300000000001</v>
      </c>
      <c r="H22" s="80">
        <v>0.22900000000000001</v>
      </c>
      <c r="I22" s="80">
        <v>1.45122</v>
      </c>
      <c r="J22" s="80">
        <v>0.93654000000000004</v>
      </c>
      <c r="K22" s="80">
        <v>2.2487400000000002</v>
      </c>
      <c r="L22" s="80">
        <v>9.5600000000000004E-2</v>
      </c>
      <c r="M22" s="80"/>
      <c r="N22" s="80"/>
      <c r="O22" s="80"/>
      <c r="P22" s="80"/>
      <c r="Q22" s="80"/>
      <c r="R22" s="80"/>
      <c r="S22" s="80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</row>
    <row r="23" spans="1:38" x14ac:dyDescent="0.25">
      <c r="A23" s="80" t="s">
        <v>21</v>
      </c>
      <c r="B23" s="80" t="s">
        <v>23</v>
      </c>
      <c r="C23" s="80" t="s">
        <v>22</v>
      </c>
      <c r="D23" s="80">
        <v>0</v>
      </c>
      <c r="E23" s="80">
        <v>1.14171</v>
      </c>
      <c r="F23" s="80">
        <v>1.0786199999999999</v>
      </c>
      <c r="G23" s="80">
        <v>1.20848</v>
      </c>
      <c r="H23" s="80" t="s">
        <v>5</v>
      </c>
      <c r="I23" s="80">
        <v>1.38439</v>
      </c>
      <c r="J23" s="80">
        <v>1.3245400000000001</v>
      </c>
      <c r="K23" s="80">
        <v>1.4469399999999999</v>
      </c>
      <c r="L23" s="80" t="s">
        <v>5</v>
      </c>
      <c r="M23" s="80"/>
      <c r="N23" s="80"/>
      <c r="O23" s="80"/>
      <c r="P23" s="80"/>
      <c r="Q23" s="80"/>
      <c r="R23" s="80"/>
      <c r="S23" s="80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</row>
    <row r="24" spans="1:38" x14ac:dyDescent="0.25">
      <c r="A24" s="80" t="s">
        <v>21</v>
      </c>
      <c r="B24" s="80" t="s">
        <v>24</v>
      </c>
      <c r="C24" s="80" t="s">
        <v>22</v>
      </c>
      <c r="D24" s="80">
        <v>0</v>
      </c>
      <c r="E24" s="80">
        <v>0.66108999999999996</v>
      </c>
      <c r="F24" s="80">
        <v>0.60287000000000002</v>
      </c>
      <c r="G24" s="80">
        <v>0.72494000000000003</v>
      </c>
      <c r="H24" s="80" t="s">
        <v>5</v>
      </c>
      <c r="I24" s="80">
        <v>0.76692000000000005</v>
      </c>
      <c r="J24" s="80">
        <v>0.70714999999999995</v>
      </c>
      <c r="K24" s="80">
        <v>0.83172999999999997</v>
      </c>
      <c r="L24" s="80" t="s">
        <v>5</v>
      </c>
      <c r="M24" s="80"/>
      <c r="N24" s="80"/>
      <c r="O24" s="80"/>
      <c r="P24" s="80"/>
      <c r="Q24" s="80"/>
      <c r="R24" s="80"/>
      <c r="S24" s="80" t="s">
        <v>130</v>
      </c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</row>
    <row r="25" spans="1:38" x14ac:dyDescent="0.25">
      <c r="A25" s="80" t="s">
        <v>64</v>
      </c>
      <c r="B25" s="80">
        <v>2</v>
      </c>
      <c r="C25" s="80">
        <v>1</v>
      </c>
      <c r="D25" s="80">
        <v>0</v>
      </c>
      <c r="E25" s="80">
        <v>0.94657999999999998</v>
      </c>
      <c r="F25" s="80">
        <v>0.88959999999999995</v>
      </c>
      <c r="G25" s="80">
        <v>1.0072099999999999</v>
      </c>
      <c r="H25" s="80">
        <v>8.3099999999999993E-2</v>
      </c>
      <c r="I25" s="80">
        <v>0.91622999999999999</v>
      </c>
      <c r="J25" s="80">
        <v>0.86717999999999995</v>
      </c>
      <c r="K25" s="80">
        <v>0.96804999999999997</v>
      </c>
      <c r="L25" s="80">
        <v>1.8E-3</v>
      </c>
      <c r="M25" s="80"/>
      <c r="N25" s="80"/>
      <c r="O25" s="80"/>
      <c r="P25" s="80"/>
      <c r="Q25" s="80"/>
      <c r="R25" s="80"/>
      <c r="S25" s="80" t="s">
        <v>131</v>
      </c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</row>
    <row r="26" spans="1:38" x14ac:dyDescent="0.25">
      <c r="A26" s="80" t="s">
        <v>64</v>
      </c>
      <c r="B26" s="80">
        <v>3</v>
      </c>
      <c r="C26" s="80">
        <v>1</v>
      </c>
      <c r="D26" s="80">
        <v>0</v>
      </c>
      <c r="E26" s="80">
        <v>0.87882000000000005</v>
      </c>
      <c r="F26" s="80">
        <v>0.81808999999999998</v>
      </c>
      <c r="G26" s="80">
        <v>0.94406999999999996</v>
      </c>
      <c r="H26" s="80">
        <v>4.0000000000000002E-4</v>
      </c>
      <c r="I26" s="80">
        <v>0.84318000000000004</v>
      </c>
      <c r="J26" s="80">
        <v>0.7913</v>
      </c>
      <c r="K26" s="80">
        <v>0.89846000000000004</v>
      </c>
      <c r="L26" s="80" t="s">
        <v>5</v>
      </c>
      <c r="M26" s="80"/>
      <c r="N26" s="80"/>
      <c r="O26" s="80"/>
      <c r="P26" s="80"/>
      <c r="Q26" s="80"/>
      <c r="R26" s="80"/>
      <c r="S26" s="80" t="s">
        <v>132</v>
      </c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</row>
    <row r="27" spans="1:38" x14ac:dyDescent="0.25">
      <c r="A27" s="80" t="s">
        <v>64</v>
      </c>
      <c r="B27" s="80" t="s">
        <v>65</v>
      </c>
      <c r="C27" s="80">
        <v>1</v>
      </c>
      <c r="D27" s="80">
        <v>0</v>
      </c>
      <c r="E27" s="80">
        <v>0.81711</v>
      </c>
      <c r="F27" s="80">
        <v>0.75199000000000005</v>
      </c>
      <c r="G27" s="80">
        <v>0.88787000000000005</v>
      </c>
      <c r="H27" s="80" t="s">
        <v>5</v>
      </c>
      <c r="I27" s="80">
        <v>0.73623000000000005</v>
      </c>
      <c r="J27" s="80">
        <v>0.68454999999999999</v>
      </c>
      <c r="K27" s="80">
        <v>0.79181999999999997</v>
      </c>
      <c r="L27" s="80" t="s">
        <v>5</v>
      </c>
      <c r="M27" s="80"/>
      <c r="N27" s="80"/>
      <c r="O27" s="80"/>
      <c r="P27" s="80"/>
      <c r="Q27" s="80"/>
      <c r="R27" s="80"/>
      <c r="S27" s="80" t="s">
        <v>155</v>
      </c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</row>
    <row r="28" spans="1:38" x14ac:dyDescent="0.25">
      <c r="A28" s="80" t="s">
        <v>66</v>
      </c>
      <c r="B28" s="80">
        <v>1</v>
      </c>
      <c r="C28" s="80">
        <v>0</v>
      </c>
      <c r="D28" s="80">
        <v>0</v>
      </c>
      <c r="E28" s="80">
        <v>0.96830000000000005</v>
      </c>
      <c r="F28" s="80">
        <v>0.81491999999999998</v>
      </c>
      <c r="G28" s="80">
        <v>1.15055</v>
      </c>
      <c r="H28" s="80">
        <v>0.71430000000000005</v>
      </c>
      <c r="I28" s="80">
        <v>0.85911999999999999</v>
      </c>
      <c r="J28" s="80">
        <v>0.73765000000000003</v>
      </c>
      <c r="K28" s="80">
        <v>1.0005999999999999</v>
      </c>
      <c r="L28" s="80">
        <v>5.0900000000000001E-2</v>
      </c>
      <c r="M28" s="80"/>
      <c r="N28" s="80"/>
      <c r="O28" s="80"/>
      <c r="P28" s="80"/>
      <c r="Q28" s="80"/>
      <c r="R28" s="80"/>
      <c r="S28" s="80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</row>
    <row r="29" spans="1:38" x14ac:dyDescent="0.25">
      <c r="A29" s="80" t="s">
        <v>46</v>
      </c>
      <c r="B29" s="80"/>
      <c r="C29" s="80"/>
      <c r="D29" s="80">
        <v>0</v>
      </c>
      <c r="E29" s="80">
        <v>0.90115999999999996</v>
      </c>
      <c r="F29" s="80">
        <v>0.87563999999999997</v>
      </c>
      <c r="G29" s="80">
        <v>0.92742999999999998</v>
      </c>
      <c r="H29" s="80" t="s">
        <v>5</v>
      </c>
      <c r="I29" s="80">
        <v>0.94882</v>
      </c>
      <c r="J29" s="80">
        <v>0.92895000000000005</v>
      </c>
      <c r="K29" s="80">
        <v>0.96911000000000003</v>
      </c>
      <c r="L29" s="80" t="s">
        <v>5</v>
      </c>
      <c r="M29" s="80"/>
      <c r="N29" s="80"/>
      <c r="O29" s="80"/>
      <c r="P29" s="80"/>
      <c r="Q29" s="80"/>
      <c r="R29" s="80"/>
      <c r="S29" s="80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</row>
    <row r="30" spans="1:38" x14ac:dyDescent="0.25">
      <c r="A30" s="80" t="s">
        <v>47</v>
      </c>
      <c r="B30" s="80" t="s">
        <v>48</v>
      </c>
      <c r="C30" s="80" t="s">
        <v>49</v>
      </c>
      <c r="D30" s="80">
        <v>0</v>
      </c>
      <c r="E30" s="80">
        <v>1.0165500000000001</v>
      </c>
      <c r="F30" s="80">
        <v>0.97028000000000003</v>
      </c>
      <c r="G30" s="80">
        <v>1.0650299999999999</v>
      </c>
      <c r="H30" s="80">
        <v>0.48970000000000002</v>
      </c>
      <c r="I30" s="80">
        <v>1.01013</v>
      </c>
      <c r="J30" s="80">
        <v>0.96892999999999996</v>
      </c>
      <c r="K30" s="80">
        <v>1.05308</v>
      </c>
      <c r="L30" s="80">
        <v>0.63519999999999999</v>
      </c>
      <c r="M30" s="80"/>
      <c r="N30" s="80"/>
      <c r="O30" s="80"/>
      <c r="P30" s="80"/>
      <c r="Q30" s="80"/>
      <c r="R30" s="80"/>
      <c r="S30" s="8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</row>
    <row r="31" spans="1:38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</row>
    <row r="32" spans="1:38" x14ac:dyDescent="0.25">
      <c r="A32" s="80" t="s">
        <v>156</v>
      </c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</row>
    <row r="33" spans="1:38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</row>
    <row r="34" spans="1:38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</row>
    <row r="35" spans="1:38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</row>
    <row r="36" spans="1:38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</row>
    <row r="37" spans="1:38" x14ac:dyDescent="0.25">
      <c r="A37" s="82" t="s">
        <v>157</v>
      </c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/>
      <c r="AD37"/>
      <c r="AE37"/>
      <c r="AF37"/>
      <c r="AG37"/>
      <c r="AH37"/>
      <c r="AI37"/>
      <c r="AJ37"/>
      <c r="AK37"/>
      <c r="AL37"/>
    </row>
    <row r="38" spans="1:38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</row>
    <row r="39" spans="1:38" x14ac:dyDescent="0.25">
      <c r="A39" s="80" t="s">
        <v>28</v>
      </c>
      <c r="B39" s="80" t="s">
        <v>3</v>
      </c>
      <c r="C39" s="80" t="s">
        <v>29</v>
      </c>
      <c r="D39" s="80" t="s">
        <v>30</v>
      </c>
      <c r="E39" s="80" t="s">
        <v>31</v>
      </c>
      <c r="F39" s="80" t="s">
        <v>32</v>
      </c>
      <c r="G39" s="80" t="s">
        <v>33</v>
      </c>
      <c r="H39" s="80" t="s">
        <v>34</v>
      </c>
      <c r="I39" s="80" t="s">
        <v>35</v>
      </c>
      <c r="J39" s="80" t="s">
        <v>36</v>
      </c>
      <c r="K39" s="80" t="s">
        <v>37</v>
      </c>
      <c r="L39" s="80" t="s">
        <v>38</v>
      </c>
      <c r="M39" s="80" t="s">
        <v>0</v>
      </c>
      <c r="N39" s="80" t="s">
        <v>1</v>
      </c>
      <c r="O39" s="80" t="s">
        <v>50</v>
      </c>
      <c r="P39" s="80" t="s">
        <v>2</v>
      </c>
      <c r="Q39" s="80" t="s">
        <v>51</v>
      </c>
      <c r="R39" s="80" t="s">
        <v>52</v>
      </c>
      <c r="S39" s="80" t="s">
        <v>53</v>
      </c>
      <c r="T39" s="80" t="s">
        <v>54</v>
      </c>
      <c r="U39" s="80" t="s">
        <v>55</v>
      </c>
      <c r="V39" s="80" t="s">
        <v>56</v>
      </c>
      <c r="W39" s="80" t="s">
        <v>57</v>
      </c>
      <c r="X39" s="80" t="s">
        <v>58</v>
      </c>
      <c r="Y39" s="80" t="s">
        <v>59</v>
      </c>
      <c r="Z39" s="80" t="s">
        <v>60</v>
      </c>
      <c r="AA39" s="80" t="s">
        <v>61</v>
      </c>
      <c r="AB39" s="80" t="s">
        <v>62</v>
      </c>
      <c r="AC39"/>
      <c r="AD39"/>
      <c r="AE39"/>
      <c r="AF39"/>
      <c r="AG39"/>
      <c r="AH39"/>
      <c r="AI39"/>
      <c r="AJ39"/>
      <c r="AK39"/>
      <c r="AL39"/>
    </row>
    <row r="40" spans="1:38" x14ac:dyDescent="0.25">
      <c r="A40" s="80" t="s">
        <v>39</v>
      </c>
      <c r="B40" s="80"/>
      <c r="C40" s="80"/>
      <c r="D40" s="80">
        <v>0</v>
      </c>
      <c r="E40" s="80">
        <v>1.0032300000000001</v>
      </c>
      <c r="F40" s="80">
        <v>0.92893000000000003</v>
      </c>
      <c r="G40" s="80">
        <v>1.08348</v>
      </c>
      <c r="H40" s="80">
        <v>0.9345</v>
      </c>
      <c r="I40" s="80">
        <v>1.0908899999999999</v>
      </c>
      <c r="J40" s="80">
        <v>1.0686199999999999</v>
      </c>
      <c r="K40" s="80">
        <v>1.1136200000000001</v>
      </c>
      <c r="L40" s="80" t="s">
        <v>5</v>
      </c>
      <c r="M40" s="80"/>
      <c r="N40" s="80">
        <v>51293</v>
      </c>
      <c r="O40" s="80" t="s">
        <v>4</v>
      </c>
      <c r="P40" s="80" t="s">
        <v>4</v>
      </c>
      <c r="Q40" s="80">
        <v>0</v>
      </c>
      <c r="R40" s="80">
        <v>1</v>
      </c>
      <c r="S40" s="80">
        <v>3.3262900000000002</v>
      </c>
      <c r="T40" s="80">
        <v>2.7569499999999998</v>
      </c>
      <c r="U40" s="80">
        <v>1.90293</v>
      </c>
      <c r="V40" s="80">
        <v>1.3335900000000001</v>
      </c>
      <c r="W40" s="80">
        <v>0.66935999999999996</v>
      </c>
      <c r="X40" s="80">
        <v>-8.9760000000000006E-2</v>
      </c>
      <c r="Y40" s="80">
        <v>-0.65910999999999997</v>
      </c>
      <c r="Z40" s="80">
        <v>-1.51312</v>
      </c>
      <c r="AA40" s="80">
        <v>-1.9875700000000001</v>
      </c>
      <c r="AB40" s="80">
        <v>-2.27224</v>
      </c>
      <c r="AC40"/>
      <c r="AD40"/>
      <c r="AE40"/>
      <c r="AF40"/>
      <c r="AG40"/>
      <c r="AH40"/>
      <c r="AI40"/>
      <c r="AJ40"/>
      <c r="AK40"/>
      <c r="AL40"/>
    </row>
    <row r="41" spans="1:38" x14ac:dyDescent="0.25">
      <c r="A41" s="80" t="s">
        <v>6</v>
      </c>
      <c r="B41" s="80" t="s">
        <v>126</v>
      </c>
      <c r="C41" s="80" t="s">
        <v>127</v>
      </c>
      <c r="D41" s="80">
        <v>0</v>
      </c>
      <c r="E41" s="80">
        <v>1.0295300000000001</v>
      </c>
      <c r="F41" s="80">
        <v>0.86465999999999998</v>
      </c>
      <c r="G41" s="80">
        <v>1.22584</v>
      </c>
      <c r="H41" s="80">
        <v>0.74380000000000002</v>
      </c>
      <c r="I41" s="80">
        <v>0.85521999999999998</v>
      </c>
      <c r="J41" s="80">
        <v>0.81703000000000003</v>
      </c>
      <c r="K41" s="80">
        <v>0.89519000000000004</v>
      </c>
      <c r="L41" s="80" t="s">
        <v>5</v>
      </c>
      <c r="M41" s="80">
        <v>6</v>
      </c>
      <c r="N41" s="80">
        <v>51293</v>
      </c>
      <c r="O41" s="80">
        <v>37068</v>
      </c>
      <c r="P41" s="80">
        <v>72.267200000000003</v>
      </c>
      <c r="Q41" s="80" t="s">
        <v>4</v>
      </c>
      <c r="R41" s="80" t="s">
        <v>4</v>
      </c>
      <c r="S41" s="80" t="s">
        <v>4</v>
      </c>
      <c r="T41" s="80" t="s">
        <v>4</v>
      </c>
      <c r="U41" s="80" t="s">
        <v>4</v>
      </c>
      <c r="V41" s="80" t="s">
        <v>4</v>
      </c>
      <c r="W41" s="80" t="s">
        <v>4</v>
      </c>
      <c r="X41" s="80" t="s">
        <v>4</v>
      </c>
      <c r="Y41" s="80" t="s">
        <v>4</v>
      </c>
      <c r="Z41" s="80" t="s">
        <v>4</v>
      </c>
      <c r="AA41" s="80" t="s">
        <v>4</v>
      </c>
      <c r="AB41" s="80" t="s">
        <v>4</v>
      </c>
      <c r="AC41"/>
      <c r="AD41"/>
      <c r="AE41"/>
      <c r="AF41"/>
      <c r="AG41"/>
      <c r="AH41"/>
      <c r="AI41"/>
      <c r="AJ41"/>
      <c r="AK41"/>
      <c r="AL41"/>
    </row>
    <row r="42" spans="1:38" x14ac:dyDescent="0.25">
      <c r="A42" s="80" t="s">
        <v>6</v>
      </c>
      <c r="B42" s="80" t="s">
        <v>127</v>
      </c>
      <c r="C42" s="80" t="s">
        <v>127</v>
      </c>
      <c r="D42" s="80">
        <v>0</v>
      </c>
      <c r="E42" s="80" t="s">
        <v>4</v>
      </c>
      <c r="F42" s="80" t="s">
        <v>4</v>
      </c>
      <c r="G42" s="80" t="s">
        <v>4</v>
      </c>
      <c r="H42" s="80" t="s">
        <v>4</v>
      </c>
      <c r="I42" s="80" t="s">
        <v>4</v>
      </c>
      <c r="J42" s="80" t="s">
        <v>4</v>
      </c>
      <c r="K42" s="80" t="s">
        <v>4</v>
      </c>
      <c r="L42" s="80" t="s">
        <v>4</v>
      </c>
      <c r="M42" s="80"/>
      <c r="N42" s="80" t="s">
        <v>4</v>
      </c>
      <c r="O42" s="80">
        <v>14225</v>
      </c>
      <c r="P42" s="80">
        <v>27.732800000000001</v>
      </c>
      <c r="Q42" s="80" t="s">
        <v>4</v>
      </c>
      <c r="R42" s="80" t="s">
        <v>4</v>
      </c>
      <c r="S42" s="80" t="s">
        <v>4</v>
      </c>
      <c r="T42" s="80" t="s">
        <v>4</v>
      </c>
      <c r="U42" s="80" t="s">
        <v>4</v>
      </c>
      <c r="V42" s="80" t="s">
        <v>4</v>
      </c>
      <c r="W42" s="80" t="s">
        <v>4</v>
      </c>
      <c r="X42" s="80" t="s">
        <v>4</v>
      </c>
      <c r="Y42" s="80" t="s">
        <v>4</v>
      </c>
      <c r="Z42" s="80" t="s">
        <v>4</v>
      </c>
      <c r="AA42" s="80" t="s">
        <v>4</v>
      </c>
      <c r="AB42" s="80" t="s">
        <v>4</v>
      </c>
      <c r="AC42"/>
      <c r="AD42"/>
      <c r="AE42"/>
      <c r="AF42"/>
      <c r="AG42"/>
      <c r="AH42"/>
      <c r="AI42"/>
      <c r="AJ42"/>
      <c r="AK42"/>
      <c r="AL42"/>
    </row>
    <row r="43" spans="1:38" x14ac:dyDescent="0.25">
      <c r="A43" s="80" t="s">
        <v>7</v>
      </c>
      <c r="B43" s="80" t="s">
        <v>40</v>
      </c>
      <c r="C43" s="80" t="s">
        <v>41</v>
      </c>
      <c r="D43" s="80">
        <v>0</v>
      </c>
      <c r="E43" s="80">
        <v>1.6450499999999999</v>
      </c>
      <c r="F43" s="80">
        <v>1.3107200000000001</v>
      </c>
      <c r="G43" s="80">
        <v>2.06467</v>
      </c>
      <c r="H43" s="80" t="s">
        <v>5</v>
      </c>
      <c r="I43" s="80">
        <v>2.1833999999999998</v>
      </c>
      <c r="J43" s="80">
        <v>2.0074999999999998</v>
      </c>
      <c r="K43" s="80">
        <v>2.3747199999999999</v>
      </c>
      <c r="L43" s="80" t="s">
        <v>5</v>
      </c>
      <c r="M43" s="80">
        <v>6</v>
      </c>
      <c r="N43" s="80">
        <v>51293</v>
      </c>
      <c r="O43" s="80">
        <v>2855</v>
      </c>
      <c r="P43" s="80">
        <v>5.5660999999999996</v>
      </c>
      <c r="Q43" s="80" t="s">
        <v>4</v>
      </c>
      <c r="R43" s="80" t="s">
        <v>4</v>
      </c>
      <c r="S43" s="80" t="s">
        <v>4</v>
      </c>
      <c r="T43" s="80" t="s">
        <v>4</v>
      </c>
      <c r="U43" s="80" t="s">
        <v>4</v>
      </c>
      <c r="V43" s="80" t="s">
        <v>4</v>
      </c>
      <c r="W43" s="80" t="s">
        <v>4</v>
      </c>
      <c r="X43" s="80" t="s">
        <v>4</v>
      </c>
      <c r="Y43" s="80" t="s">
        <v>4</v>
      </c>
      <c r="Z43" s="80" t="s">
        <v>4</v>
      </c>
      <c r="AA43" s="80" t="s">
        <v>4</v>
      </c>
      <c r="AB43" s="80" t="s">
        <v>4</v>
      </c>
      <c r="AC43"/>
      <c r="AD43"/>
      <c r="AE43"/>
      <c r="AF43"/>
      <c r="AG43"/>
      <c r="AH43"/>
      <c r="AI43"/>
      <c r="AJ43"/>
      <c r="AK43"/>
      <c r="AL43"/>
    </row>
    <row r="44" spans="1:38" x14ac:dyDescent="0.25">
      <c r="A44" s="80" t="s">
        <v>7</v>
      </c>
      <c r="B44" s="80" t="s">
        <v>42</v>
      </c>
      <c r="C44" s="80" t="s">
        <v>41</v>
      </c>
      <c r="D44" s="80">
        <v>0</v>
      </c>
      <c r="E44" s="80">
        <v>1.1644699999999999</v>
      </c>
      <c r="F44" s="80">
        <v>0.82349000000000006</v>
      </c>
      <c r="G44" s="80">
        <v>1.64662</v>
      </c>
      <c r="H44" s="80">
        <v>0.38900000000000001</v>
      </c>
      <c r="I44" s="80">
        <v>1.04148</v>
      </c>
      <c r="J44" s="80">
        <v>0.87244999999999995</v>
      </c>
      <c r="K44" s="80">
        <v>1.24326</v>
      </c>
      <c r="L44" s="80">
        <v>0.65280000000000005</v>
      </c>
      <c r="M44" s="80"/>
      <c r="N44" s="80" t="s">
        <v>4</v>
      </c>
      <c r="O44" s="80">
        <v>833</v>
      </c>
      <c r="P44" s="80">
        <v>1.6240000000000001</v>
      </c>
      <c r="Q44" s="80" t="s">
        <v>4</v>
      </c>
      <c r="R44" s="80" t="s">
        <v>4</v>
      </c>
      <c r="S44" s="80" t="s">
        <v>4</v>
      </c>
      <c r="T44" s="80" t="s">
        <v>4</v>
      </c>
      <c r="U44" s="80" t="s">
        <v>4</v>
      </c>
      <c r="V44" s="80" t="s">
        <v>4</v>
      </c>
      <c r="W44" s="80" t="s">
        <v>4</v>
      </c>
      <c r="X44" s="80" t="s">
        <v>4</v>
      </c>
      <c r="Y44" s="80" t="s">
        <v>4</v>
      </c>
      <c r="Z44" s="80" t="s">
        <v>4</v>
      </c>
      <c r="AA44" s="80" t="s">
        <v>4</v>
      </c>
      <c r="AB44" s="80" t="s">
        <v>4</v>
      </c>
      <c r="AC44"/>
      <c r="AD44"/>
      <c r="AE44"/>
      <c r="AF44"/>
      <c r="AG44"/>
      <c r="AH44"/>
      <c r="AI44"/>
      <c r="AJ44"/>
      <c r="AK44"/>
      <c r="AL44"/>
    </row>
    <row r="45" spans="1:38" x14ac:dyDescent="0.25">
      <c r="A45" s="80" t="s">
        <v>7</v>
      </c>
      <c r="B45" s="80" t="s">
        <v>43</v>
      </c>
      <c r="C45" s="80" t="s">
        <v>41</v>
      </c>
      <c r="D45" s="80">
        <v>0</v>
      </c>
      <c r="E45" s="80">
        <v>1.1927700000000001</v>
      </c>
      <c r="F45" s="80">
        <v>0.97918000000000005</v>
      </c>
      <c r="G45" s="80">
        <v>1.45296</v>
      </c>
      <c r="H45" s="80">
        <v>7.9899999999999999E-2</v>
      </c>
      <c r="I45" s="80">
        <v>1.11791</v>
      </c>
      <c r="J45" s="80">
        <v>1.0499700000000001</v>
      </c>
      <c r="K45" s="80">
        <v>1.1902600000000001</v>
      </c>
      <c r="L45" s="80">
        <v>5.0000000000000001E-4</v>
      </c>
      <c r="M45" s="80"/>
      <c r="N45" s="80" t="s">
        <v>4</v>
      </c>
      <c r="O45" s="80">
        <v>8039</v>
      </c>
      <c r="P45" s="80">
        <v>15.672700000000001</v>
      </c>
      <c r="Q45" s="80" t="s">
        <v>4</v>
      </c>
      <c r="R45" s="80" t="s">
        <v>4</v>
      </c>
      <c r="S45" s="80" t="s">
        <v>4</v>
      </c>
      <c r="T45" s="80" t="s">
        <v>4</v>
      </c>
      <c r="U45" s="80" t="s">
        <v>4</v>
      </c>
      <c r="V45" s="80" t="s">
        <v>4</v>
      </c>
      <c r="W45" s="80" t="s">
        <v>4</v>
      </c>
      <c r="X45" s="80" t="s">
        <v>4</v>
      </c>
      <c r="Y45" s="80" t="s">
        <v>4</v>
      </c>
      <c r="Z45" s="80" t="s">
        <v>4</v>
      </c>
      <c r="AA45" s="80" t="s">
        <v>4</v>
      </c>
      <c r="AB45" s="80" t="s">
        <v>4</v>
      </c>
      <c r="AC45"/>
      <c r="AD45"/>
      <c r="AE45"/>
      <c r="AF45"/>
      <c r="AG45"/>
      <c r="AH45"/>
      <c r="AI45"/>
      <c r="AJ45"/>
      <c r="AK45"/>
      <c r="AL45"/>
    </row>
    <row r="46" spans="1:38" x14ac:dyDescent="0.25">
      <c r="A46" s="80" t="s">
        <v>7</v>
      </c>
      <c r="B46" s="80" t="s">
        <v>44</v>
      </c>
      <c r="C46" s="80" t="s">
        <v>41</v>
      </c>
      <c r="D46" s="80">
        <v>0</v>
      </c>
      <c r="E46" s="80">
        <v>1.8565400000000001</v>
      </c>
      <c r="F46" s="80">
        <v>1.5293399999999999</v>
      </c>
      <c r="G46" s="80">
        <v>2.2537400000000001</v>
      </c>
      <c r="H46" s="80" t="s">
        <v>5</v>
      </c>
      <c r="I46" s="80">
        <v>2.2077900000000001</v>
      </c>
      <c r="J46" s="80">
        <v>2.1001500000000002</v>
      </c>
      <c r="K46" s="80">
        <v>2.3209499999999998</v>
      </c>
      <c r="L46" s="80" t="s">
        <v>5</v>
      </c>
      <c r="M46" s="80"/>
      <c r="N46" s="80" t="s">
        <v>4</v>
      </c>
      <c r="O46" s="80">
        <v>11010</v>
      </c>
      <c r="P46" s="80">
        <v>21.4649</v>
      </c>
      <c r="Q46" s="80" t="s">
        <v>4</v>
      </c>
      <c r="R46" s="80" t="s">
        <v>4</v>
      </c>
      <c r="S46" s="80" t="s">
        <v>4</v>
      </c>
      <c r="T46" s="80" t="s">
        <v>4</v>
      </c>
      <c r="U46" s="80" t="s">
        <v>4</v>
      </c>
      <c r="V46" s="80" t="s">
        <v>4</v>
      </c>
      <c r="W46" s="80" t="s">
        <v>4</v>
      </c>
      <c r="X46" s="80" t="s">
        <v>4</v>
      </c>
      <c r="Y46" s="80" t="s">
        <v>4</v>
      </c>
      <c r="Z46" s="80" t="s">
        <v>4</v>
      </c>
      <c r="AA46" s="80" t="s">
        <v>4</v>
      </c>
      <c r="AB46" s="80" t="s">
        <v>4</v>
      </c>
      <c r="AC46"/>
      <c r="AD46"/>
      <c r="AE46"/>
      <c r="AF46"/>
      <c r="AG46"/>
      <c r="AH46"/>
      <c r="AI46"/>
      <c r="AJ46"/>
      <c r="AK46"/>
      <c r="AL46"/>
    </row>
    <row r="47" spans="1:38" x14ac:dyDescent="0.25">
      <c r="A47" s="80" t="s">
        <v>7</v>
      </c>
      <c r="B47" s="80" t="s">
        <v>41</v>
      </c>
      <c r="C47" s="80" t="s">
        <v>41</v>
      </c>
      <c r="D47" s="80">
        <v>0</v>
      </c>
      <c r="E47" s="80" t="s">
        <v>4</v>
      </c>
      <c r="F47" s="80" t="s">
        <v>4</v>
      </c>
      <c r="G47" s="80" t="s">
        <v>4</v>
      </c>
      <c r="H47" s="80" t="s">
        <v>4</v>
      </c>
      <c r="I47" s="80" t="s">
        <v>4</v>
      </c>
      <c r="J47" s="80" t="s">
        <v>4</v>
      </c>
      <c r="K47" s="80" t="s">
        <v>4</v>
      </c>
      <c r="L47" s="80" t="s">
        <v>4</v>
      </c>
      <c r="M47" s="80"/>
      <c r="N47" s="80" t="s">
        <v>4</v>
      </c>
      <c r="O47" s="80">
        <v>28556</v>
      </c>
      <c r="P47" s="80">
        <v>55.6723</v>
      </c>
      <c r="Q47" s="80" t="s">
        <v>4</v>
      </c>
      <c r="R47" s="80" t="s">
        <v>4</v>
      </c>
      <c r="S47" s="80" t="s">
        <v>4</v>
      </c>
      <c r="T47" s="80" t="s">
        <v>4</v>
      </c>
      <c r="U47" s="80" t="s">
        <v>4</v>
      </c>
      <c r="V47" s="80" t="s">
        <v>4</v>
      </c>
      <c r="W47" s="80" t="s">
        <v>4</v>
      </c>
      <c r="X47" s="80" t="s">
        <v>4</v>
      </c>
      <c r="Y47" s="80" t="s">
        <v>4</v>
      </c>
      <c r="Z47" s="80" t="s">
        <v>4</v>
      </c>
      <c r="AA47" s="80" t="s">
        <v>4</v>
      </c>
      <c r="AB47" s="80" t="s">
        <v>4</v>
      </c>
      <c r="AC47"/>
      <c r="AD47"/>
      <c r="AE47"/>
      <c r="AF47"/>
      <c r="AG47"/>
      <c r="AH47"/>
      <c r="AI47"/>
      <c r="AJ47"/>
      <c r="AK47"/>
      <c r="AL47"/>
    </row>
    <row r="48" spans="1:38" x14ac:dyDescent="0.25">
      <c r="A48" s="80" t="s">
        <v>8</v>
      </c>
      <c r="B48" s="80" t="s">
        <v>9</v>
      </c>
      <c r="C48" s="80" t="s">
        <v>9</v>
      </c>
      <c r="D48" s="80">
        <v>0</v>
      </c>
      <c r="E48" s="80" t="s">
        <v>4</v>
      </c>
      <c r="F48" s="80" t="s">
        <v>4</v>
      </c>
      <c r="G48" s="80" t="s">
        <v>4</v>
      </c>
      <c r="H48" s="80" t="s">
        <v>4</v>
      </c>
      <c r="I48" s="80" t="s">
        <v>4</v>
      </c>
      <c r="J48" s="80" t="s">
        <v>4</v>
      </c>
      <c r="K48" s="80" t="s">
        <v>4</v>
      </c>
      <c r="L48" s="80" t="s">
        <v>4</v>
      </c>
      <c r="M48" s="80"/>
      <c r="N48" s="80" t="s">
        <v>4</v>
      </c>
      <c r="O48" s="80">
        <v>14563</v>
      </c>
      <c r="P48" s="80">
        <v>28.3918</v>
      </c>
      <c r="Q48" s="80" t="s">
        <v>4</v>
      </c>
      <c r="R48" s="80" t="s">
        <v>4</v>
      </c>
      <c r="S48" s="80" t="s">
        <v>4</v>
      </c>
      <c r="T48" s="80" t="s">
        <v>4</v>
      </c>
      <c r="U48" s="80" t="s">
        <v>4</v>
      </c>
      <c r="V48" s="80" t="s">
        <v>4</v>
      </c>
      <c r="W48" s="80" t="s">
        <v>4</v>
      </c>
      <c r="X48" s="80" t="s">
        <v>4</v>
      </c>
      <c r="Y48" s="80" t="s">
        <v>4</v>
      </c>
      <c r="Z48" s="80" t="s">
        <v>4</v>
      </c>
      <c r="AA48" s="80" t="s">
        <v>4</v>
      </c>
      <c r="AB48" s="80" t="s">
        <v>4</v>
      </c>
      <c r="AC48"/>
      <c r="AD48"/>
      <c r="AE48"/>
      <c r="AF48"/>
      <c r="AG48"/>
      <c r="AH48"/>
      <c r="AI48"/>
      <c r="AJ48"/>
      <c r="AK48"/>
      <c r="AL48"/>
    </row>
    <row r="49" spans="1:38" x14ac:dyDescent="0.25">
      <c r="A49" s="80" t="s">
        <v>8</v>
      </c>
      <c r="B49" s="80" t="s">
        <v>10</v>
      </c>
      <c r="C49" s="80" t="s">
        <v>9</v>
      </c>
      <c r="D49" s="80">
        <v>0</v>
      </c>
      <c r="E49" s="80">
        <v>1.3631</v>
      </c>
      <c r="F49" s="80">
        <v>1.1444300000000001</v>
      </c>
      <c r="G49" s="80">
        <v>1.62354</v>
      </c>
      <c r="H49" s="80">
        <v>5.0000000000000001E-4</v>
      </c>
      <c r="I49" s="80">
        <v>1.4891099999999999</v>
      </c>
      <c r="J49" s="80">
        <v>1.4179900000000001</v>
      </c>
      <c r="K49" s="80">
        <v>1.5638000000000001</v>
      </c>
      <c r="L49" s="80" t="s">
        <v>5</v>
      </c>
      <c r="M49" s="80">
        <v>6</v>
      </c>
      <c r="N49" s="80">
        <v>51293</v>
      </c>
      <c r="O49" s="80">
        <v>36730</v>
      </c>
      <c r="P49" s="80">
        <v>71.608199999999997</v>
      </c>
      <c r="Q49" s="80" t="s">
        <v>4</v>
      </c>
      <c r="R49" s="80" t="s">
        <v>4</v>
      </c>
      <c r="S49" s="80" t="s">
        <v>4</v>
      </c>
      <c r="T49" s="80" t="s">
        <v>4</v>
      </c>
      <c r="U49" s="80" t="s">
        <v>4</v>
      </c>
      <c r="V49" s="80" t="s">
        <v>4</v>
      </c>
      <c r="W49" s="80" t="s">
        <v>4</v>
      </c>
      <c r="X49" s="80" t="s">
        <v>4</v>
      </c>
      <c r="Y49" s="80" t="s">
        <v>4</v>
      </c>
      <c r="Z49" s="80" t="s">
        <v>4</v>
      </c>
      <c r="AA49" s="80" t="s">
        <v>4</v>
      </c>
      <c r="AB49" s="80" t="s">
        <v>4</v>
      </c>
      <c r="AC49"/>
      <c r="AD49"/>
      <c r="AE49"/>
      <c r="AF49"/>
      <c r="AG49"/>
      <c r="AH49"/>
      <c r="AI49"/>
      <c r="AJ49"/>
      <c r="AK49"/>
      <c r="AL49"/>
    </row>
    <row r="50" spans="1:38" x14ac:dyDescent="0.25">
      <c r="A50" s="80" t="s">
        <v>11</v>
      </c>
      <c r="B50" s="80">
        <v>0</v>
      </c>
      <c r="C50" s="80">
        <v>0</v>
      </c>
      <c r="D50" s="80">
        <v>0</v>
      </c>
      <c r="E50" s="80" t="s">
        <v>4</v>
      </c>
      <c r="F50" s="80" t="s">
        <v>4</v>
      </c>
      <c r="G50" s="80" t="s">
        <v>4</v>
      </c>
      <c r="H50" s="80" t="s">
        <v>4</v>
      </c>
      <c r="I50" s="80" t="s">
        <v>4</v>
      </c>
      <c r="J50" s="80" t="s">
        <v>4</v>
      </c>
      <c r="K50" s="80" t="s">
        <v>4</v>
      </c>
      <c r="L50" s="80" t="s">
        <v>4</v>
      </c>
      <c r="M50" s="80"/>
      <c r="N50" s="80" t="s">
        <v>4</v>
      </c>
      <c r="O50" s="80">
        <v>26051</v>
      </c>
      <c r="P50" s="80">
        <v>50.788600000000002</v>
      </c>
      <c r="Q50" s="80" t="s">
        <v>4</v>
      </c>
      <c r="R50" s="80" t="s">
        <v>4</v>
      </c>
      <c r="S50" s="80" t="s">
        <v>4</v>
      </c>
      <c r="T50" s="80" t="s">
        <v>4</v>
      </c>
      <c r="U50" s="80" t="s">
        <v>4</v>
      </c>
      <c r="V50" s="80" t="s">
        <v>4</v>
      </c>
      <c r="W50" s="80" t="s">
        <v>4</v>
      </c>
      <c r="X50" s="80" t="s">
        <v>4</v>
      </c>
      <c r="Y50" s="80" t="s">
        <v>4</v>
      </c>
      <c r="Z50" s="80" t="s">
        <v>4</v>
      </c>
      <c r="AA50" s="80" t="s">
        <v>4</v>
      </c>
      <c r="AB50" s="80" t="s">
        <v>4</v>
      </c>
      <c r="AC50"/>
      <c r="AD50"/>
      <c r="AE50"/>
      <c r="AF50"/>
      <c r="AG50"/>
      <c r="AH50"/>
      <c r="AI50"/>
      <c r="AJ50"/>
      <c r="AK50"/>
      <c r="AL50"/>
    </row>
    <row r="51" spans="1:38" x14ac:dyDescent="0.25">
      <c r="A51" s="80" t="s">
        <v>11</v>
      </c>
      <c r="B51" s="80">
        <v>1</v>
      </c>
      <c r="C51" s="80">
        <v>0</v>
      </c>
      <c r="D51" s="80">
        <v>0</v>
      </c>
      <c r="E51" s="80">
        <v>0.87973999999999997</v>
      </c>
      <c r="F51" s="80">
        <v>0.72246999999999995</v>
      </c>
      <c r="G51" s="80">
        <v>1.0712299999999999</v>
      </c>
      <c r="H51" s="80">
        <v>0.20219999999999999</v>
      </c>
      <c r="I51" s="80">
        <v>1.06612</v>
      </c>
      <c r="J51" s="80">
        <v>1.02264</v>
      </c>
      <c r="K51" s="80">
        <v>1.11145</v>
      </c>
      <c r="L51" s="80">
        <v>2.5999999999999999E-3</v>
      </c>
      <c r="M51" s="80">
        <v>6</v>
      </c>
      <c r="N51" s="80">
        <v>51293</v>
      </c>
      <c r="O51" s="80">
        <v>25242</v>
      </c>
      <c r="P51" s="80">
        <v>49.211399999999998</v>
      </c>
      <c r="Q51" s="80" t="s">
        <v>4</v>
      </c>
      <c r="R51" s="80" t="s">
        <v>4</v>
      </c>
      <c r="S51" s="80" t="s">
        <v>4</v>
      </c>
      <c r="T51" s="80" t="s">
        <v>4</v>
      </c>
      <c r="U51" s="80" t="s">
        <v>4</v>
      </c>
      <c r="V51" s="80" t="s">
        <v>4</v>
      </c>
      <c r="W51" s="80" t="s">
        <v>4</v>
      </c>
      <c r="X51" s="80" t="s">
        <v>4</v>
      </c>
      <c r="Y51" s="80" t="s">
        <v>4</v>
      </c>
      <c r="Z51" s="80" t="s">
        <v>4</v>
      </c>
      <c r="AA51" s="80" t="s">
        <v>4</v>
      </c>
      <c r="AB51" s="80" t="s">
        <v>4</v>
      </c>
      <c r="AC51"/>
      <c r="AD51"/>
      <c r="AE51"/>
      <c r="AF51"/>
      <c r="AG51"/>
      <c r="AH51"/>
      <c r="AI51"/>
      <c r="AJ51"/>
      <c r="AK51"/>
      <c r="AL51"/>
    </row>
    <row r="52" spans="1:38" x14ac:dyDescent="0.25">
      <c r="A52" s="80" t="s">
        <v>12</v>
      </c>
      <c r="B52" s="80" t="s">
        <v>13</v>
      </c>
      <c r="C52" s="80" t="s">
        <v>13</v>
      </c>
      <c r="D52" s="80">
        <v>0</v>
      </c>
      <c r="E52" s="80" t="s">
        <v>4</v>
      </c>
      <c r="F52" s="80" t="s">
        <v>4</v>
      </c>
      <c r="G52" s="80" t="s">
        <v>4</v>
      </c>
      <c r="H52" s="80" t="s">
        <v>4</v>
      </c>
      <c r="I52" s="80" t="s">
        <v>4</v>
      </c>
      <c r="J52" s="80" t="s">
        <v>4</v>
      </c>
      <c r="K52" s="80" t="s">
        <v>4</v>
      </c>
      <c r="L52" s="80" t="s">
        <v>4</v>
      </c>
      <c r="M52" s="80"/>
      <c r="N52" s="80" t="s">
        <v>4</v>
      </c>
      <c r="O52" s="80">
        <v>9268</v>
      </c>
      <c r="P52" s="80">
        <v>18.0687</v>
      </c>
      <c r="Q52" s="80" t="s">
        <v>4</v>
      </c>
      <c r="R52" s="80" t="s">
        <v>4</v>
      </c>
      <c r="S52" s="80" t="s">
        <v>4</v>
      </c>
      <c r="T52" s="80" t="s">
        <v>4</v>
      </c>
      <c r="U52" s="80" t="s">
        <v>4</v>
      </c>
      <c r="V52" s="80" t="s">
        <v>4</v>
      </c>
      <c r="W52" s="80" t="s">
        <v>4</v>
      </c>
      <c r="X52" s="80" t="s">
        <v>4</v>
      </c>
      <c r="Y52" s="80" t="s">
        <v>4</v>
      </c>
      <c r="Z52" s="80" t="s">
        <v>4</v>
      </c>
      <c r="AA52" s="80" t="s">
        <v>4</v>
      </c>
      <c r="AB52" s="80" t="s">
        <v>4</v>
      </c>
      <c r="AC52"/>
      <c r="AD52"/>
      <c r="AE52"/>
      <c r="AF52"/>
      <c r="AG52"/>
      <c r="AH52"/>
      <c r="AI52"/>
      <c r="AJ52"/>
      <c r="AK52"/>
      <c r="AL52"/>
    </row>
    <row r="53" spans="1:38" x14ac:dyDescent="0.25">
      <c r="A53" s="80" t="s">
        <v>12</v>
      </c>
      <c r="B53" s="80" t="s">
        <v>14</v>
      </c>
      <c r="C53" s="80" t="s">
        <v>13</v>
      </c>
      <c r="D53" s="80">
        <v>0</v>
      </c>
      <c r="E53" s="80">
        <v>0.83133000000000001</v>
      </c>
      <c r="F53" s="80">
        <v>0.66798000000000002</v>
      </c>
      <c r="G53" s="80">
        <v>1.0346200000000001</v>
      </c>
      <c r="H53" s="80">
        <v>9.7900000000000001E-2</v>
      </c>
      <c r="I53" s="80">
        <v>0.95420000000000005</v>
      </c>
      <c r="J53" s="80">
        <v>0.90434999999999999</v>
      </c>
      <c r="K53" s="80">
        <v>1.00681</v>
      </c>
      <c r="L53" s="80">
        <v>8.6800000000000002E-2</v>
      </c>
      <c r="M53" s="80">
        <v>6</v>
      </c>
      <c r="N53" s="80">
        <v>51293</v>
      </c>
      <c r="O53" s="80">
        <v>42025</v>
      </c>
      <c r="P53" s="80">
        <v>81.931299999999993</v>
      </c>
      <c r="Q53" s="80" t="s">
        <v>4</v>
      </c>
      <c r="R53" s="80" t="s">
        <v>4</v>
      </c>
      <c r="S53" s="80" t="s">
        <v>4</v>
      </c>
      <c r="T53" s="80" t="s">
        <v>4</v>
      </c>
      <c r="U53" s="80" t="s">
        <v>4</v>
      </c>
      <c r="V53" s="80" t="s">
        <v>4</v>
      </c>
      <c r="W53" s="80" t="s">
        <v>4</v>
      </c>
      <c r="X53" s="80" t="s">
        <v>4</v>
      </c>
      <c r="Y53" s="80" t="s">
        <v>4</v>
      </c>
      <c r="Z53" s="80" t="s">
        <v>4</v>
      </c>
      <c r="AA53" s="80" t="s">
        <v>4</v>
      </c>
      <c r="AB53" s="80" t="s">
        <v>4</v>
      </c>
      <c r="AC53"/>
      <c r="AD53"/>
      <c r="AE53"/>
      <c r="AF53"/>
      <c r="AG53"/>
      <c r="AH53"/>
      <c r="AI53"/>
      <c r="AJ53"/>
      <c r="AK53"/>
      <c r="AL53"/>
    </row>
    <row r="54" spans="1:38" x14ac:dyDescent="0.25">
      <c r="A54" s="80" t="s">
        <v>45</v>
      </c>
      <c r="B54" s="80"/>
      <c r="C54" s="80"/>
      <c r="D54" s="80">
        <v>0</v>
      </c>
      <c r="E54" s="80">
        <v>1.17902</v>
      </c>
      <c r="F54" s="80">
        <v>1.0391699999999999</v>
      </c>
      <c r="G54" s="80">
        <v>1.33769</v>
      </c>
      <c r="H54" s="80">
        <v>1.06E-2</v>
      </c>
      <c r="I54" s="80">
        <v>1.22861</v>
      </c>
      <c r="J54" s="80">
        <v>1.20475</v>
      </c>
      <c r="K54" s="80">
        <v>1.2529399999999999</v>
      </c>
      <c r="L54" s="80" t="s">
        <v>5</v>
      </c>
      <c r="M54" s="80"/>
      <c r="N54" s="80">
        <v>51293</v>
      </c>
      <c r="O54" s="80" t="s">
        <v>4</v>
      </c>
      <c r="P54" s="80" t="s">
        <v>4</v>
      </c>
      <c r="Q54" s="80">
        <v>0</v>
      </c>
      <c r="R54" s="80">
        <v>1</v>
      </c>
      <c r="S54" s="80">
        <v>4.1415800000000003</v>
      </c>
      <c r="T54" s="80">
        <v>3.9752200000000002</v>
      </c>
      <c r="U54" s="80">
        <v>1.7422200000000001</v>
      </c>
      <c r="V54" s="80">
        <v>0.96843999999999997</v>
      </c>
      <c r="W54" s="80">
        <v>0.45167000000000002</v>
      </c>
      <c r="X54" s="80">
        <v>-0.12164</v>
      </c>
      <c r="Y54" s="80">
        <v>-0.63800999999999997</v>
      </c>
      <c r="Z54" s="80">
        <v>-1.29758</v>
      </c>
      <c r="AA54" s="80">
        <v>-1.5726500000000001</v>
      </c>
      <c r="AB54" s="80">
        <v>-1.94034</v>
      </c>
      <c r="AC54"/>
      <c r="AD54"/>
      <c r="AE54"/>
      <c r="AF54"/>
      <c r="AG54"/>
      <c r="AH54"/>
      <c r="AI54"/>
      <c r="AJ54"/>
      <c r="AK54"/>
      <c r="AL54"/>
    </row>
    <row r="55" spans="1:38" x14ac:dyDescent="0.25">
      <c r="A55" s="80" t="s">
        <v>63</v>
      </c>
      <c r="B55" s="80">
        <v>0</v>
      </c>
      <c r="C55" s="80">
        <v>0</v>
      </c>
      <c r="D55" s="80">
        <v>0</v>
      </c>
      <c r="E55" s="80" t="s">
        <v>4</v>
      </c>
      <c r="F55" s="80" t="s">
        <v>4</v>
      </c>
      <c r="G55" s="80" t="s">
        <v>4</v>
      </c>
      <c r="H55" s="80" t="s">
        <v>4</v>
      </c>
      <c r="I55" s="80" t="s">
        <v>4</v>
      </c>
      <c r="J55" s="80" t="s">
        <v>4</v>
      </c>
      <c r="K55" s="80" t="s">
        <v>4</v>
      </c>
      <c r="L55" s="80" t="s">
        <v>4</v>
      </c>
      <c r="M55" s="80"/>
      <c r="N55" s="80" t="s">
        <v>4</v>
      </c>
      <c r="O55" s="80">
        <v>46516</v>
      </c>
      <c r="P55" s="80">
        <v>90.686800000000005</v>
      </c>
      <c r="Q55" s="80" t="s">
        <v>4</v>
      </c>
      <c r="R55" s="80" t="s">
        <v>4</v>
      </c>
      <c r="S55" s="80" t="s">
        <v>4</v>
      </c>
      <c r="T55" s="80" t="s">
        <v>4</v>
      </c>
      <c r="U55" s="80" t="s">
        <v>4</v>
      </c>
      <c r="V55" s="80" t="s">
        <v>4</v>
      </c>
      <c r="W55" s="80" t="s">
        <v>4</v>
      </c>
      <c r="X55" s="80" t="s">
        <v>4</v>
      </c>
      <c r="Y55" s="80" t="s">
        <v>4</v>
      </c>
      <c r="Z55" s="80" t="s">
        <v>4</v>
      </c>
      <c r="AA55" s="80" t="s">
        <v>4</v>
      </c>
      <c r="AB55" s="80" t="s">
        <v>4</v>
      </c>
      <c r="AC55"/>
      <c r="AD55"/>
      <c r="AE55"/>
      <c r="AF55"/>
      <c r="AG55"/>
      <c r="AH55"/>
      <c r="AI55"/>
      <c r="AJ55"/>
      <c r="AK55"/>
      <c r="AL55"/>
    </row>
    <row r="56" spans="1:38" x14ac:dyDescent="0.25">
      <c r="A56" s="80" t="s">
        <v>63</v>
      </c>
      <c r="B56" s="80">
        <v>1</v>
      </c>
      <c r="C56" s="80">
        <v>0</v>
      </c>
      <c r="D56" s="80">
        <v>0</v>
      </c>
      <c r="E56" s="80">
        <v>1.0206</v>
      </c>
      <c r="F56" s="80">
        <v>0.75031000000000003</v>
      </c>
      <c r="G56" s="80">
        <v>1.3882699999999999</v>
      </c>
      <c r="H56" s="80">
        <v>0.89659999999999995</v>
      </c>
      <c r="I56" s="80">
        <v>0.91583000000000003</v>
      </c>
      <c r="J56" s="80">
        <v>0.85126000000000002</v>
      </c>
      <c r="K56" s="80">
        <v>0.98529999999999995</v>
      </c>
      <c r="L56" s="80">
        <v>1.84E-2</v>
      </c>
      <c r="M56" s="80">
        <v>6</v>
      </c>
      <c r="N56" s="80">
        <v>51293</v>
      </c>
      <c r="O56" s="80">
        <v>4777</v>
      </c>
      <c r="P56" s="80">
        <v>9.3132000000000001</v>
      </c>
      <c r="Q56" s="80" t="s">
        <v>4</v>
      </c>
      <c r="R56" s="80" t="s">
        <v>4</v>
      </c>
      <c r="S56" s="80" t="s">
        <v>4</v>
      </c>
      <c r="T56" s="80" t="s">
        <v>4</v>
      </c>
      <c r="U56" s="80" t="s">
        <v>4</v>
      </c>
      <c r="V56" s="80" t="s">
        <v>4</v>
      </c>
      <c r="W56" s="80" t="s">
        <v>4</v>
      </c>
      <c r="X56" s="80" t="s">
        <v>4</v>
      </c>
      <c r="Y56" s="80" t="s">
        <v>4</v>
      </c>
      <c r="Z56" s="80" t="s">
        <v>4</v>
      </c>
      <c r="AA56" s="80" t="s">
        <v>4</v>
      </c>
      <c r="AB56" s="80" t="s">
        <v>4</v>
      </c>
      <c r="AC56"/>
      <c r="AD56"/>
      <c r="AE56"/>
      <c r="AF56"/>
      <c r="AG56"/>
      <c r="AH56"/>
      <c r="AI56"/>
      <c r="AJ56"/>
      <c r="AK56"/>
      <c r="AL56"/>
    </row>
    <row r="57" spans="1:38" x14ac:dyDescent="0.25">
      <c r="A57" s="80" t="s">
        <v>15</v>
      </c>
      <c r="B57" s="80">
        <v>0</v>
      </c>
      <c r="C57" s="81">
        <v>44118</v>
      </c>
      <c r="D57" s="80">
        <v>0</v>
      </c>
      <c r="E57" s="80">
        <v>0.50133000000000005</v>
      </c>
      <c r="F57" s="80">
        <v>0.40627000000000002</v>
      </c>
      <c r="G57" s="80">
        <v>0.61863000000000001</v>
      </c>
      <c r="H57" s="80" t="s">
        <v>5</v>
      </c>
      <c r="I57" s="80">
        <v>0.70238999999999996</v>
      </c>
      <c r="J57" s="80">
        <v>0.58374999999999999</v>
      </c>
      <c r="K57" s="80">
        <v>0.84514999999999996</v>
      </c>
      <c r="L57" s="80">
        <v>2.0000000000000001E-4</v>
      </c>
      <c r="M57" s="80">
        <v>6</v>
      </c>
      <c r="N57" s="80">
        <v>51293</v>
      </c>
      <c r="O57" s="80">
        <v>768</v>
      </c>
      <c r="P57" s="80">
        <v>1.4973000000000001</v>
      </c>
      <c r="Q57" s="80" t="s">
        <v>4</v>
      </c>
      <c r="R57" s="80" t="s">
        <v>4</v>
      </c>
      <c r="S57" s="80" t="s">
        <v>4</v>
      </c>
      <c r="T57" s="80" t="s">
        <v>4</v>
      </c>
      <c r="U57" s="80" t="s">
        <v>4</v>
      </c>
      <c r="V57" s="80" t="s">
        <v>4</v>
      </c>
      <c r="W57" s="80" t="s">
        <v>4</v>
      </c>
      <c r="X57" s="80" t="s">
        <v>4</v>
      </c>
      <c r="Y57" s="80" t="s">
        <v>4</v>
      </c>
      <c r="Z57" s="80" t="s">
        <v>4</v>
      </c>
      <c r="AA57" s="80" t="s">
        <v>4</v>
      </c>
      <c r="AB57" s="80" t="s">
        <v>4</v>
      </c>
      <c r="AC57"/>
      <c r="AD57"/>
      <c r="AE57"/>
      <c r="AF57"/>
      <c r="AG57"/>
      <c r="AH57"/>
      <c r="AI57"/>
      <c r="AJ57"/>
      <c r="AK57"/>
      <c r="AL57"/>
    </row>
    <row r="58" spans="1:38" x14ac:dyDescent="0.25">
      <c r="A58" s="80" t="s">
        <v>15</v>
      </c>
      <c r="B58" s="81">
        <v>43834</v>
      </c>
      <c r="C58" s="81">
        <v>44118</v>
      </c>
      <c r="D58" s="80">
        <v>0</v>
      </c>
      <c r="E58" s="80">
        <v>0.71940999999999999</v>
      </c>
      <c r="F58" s="80">
        <v>0.67518999999999996</v>
      </c>
      <c r="G58" s="80">
        <v>0.76653000000000004</v>
      </c>
      <c r="H58" s="80" t="s">
        <v>5</v>
      </c>
      <c r="I58" s="80">
        <v>0.85538999999999998</v>
      </c>
      <c r="J58" s="80">
        <v>0.80969999999999998</v>
      </c>
      <c r="K58" s="80">
        <v>0.90366000000000002</v>
      </c>
      <c r="L58" s="80" t="s">
        <v>5</v>
      </c>
      <c r="M58" s="80"/>
      <c r="N58" s="80" t="s">
        <v>4</v>
      </c>
      <c r="O58" s="80">
        <v>13893</v>
      </c>
      <c r="P58" s="80">
        <v>27.085599999999999</v>
      </c>
      <c r="Q58" s="80" t="s">
        <v>4</v>
      </c>
      <c r="R58" s="80" t="s">
        <v>4</v>
      </c>
      <c r="S58" s="80" t="s">
        <v>4</v>
      </c>
      <c r="T58" s="80" t="s">
        <v>4</v>
      </c>
      <c r="U58" s="80" t="s">
        <v>4</v>
      </c>
      <c r="V58" s="80" t="s">
        <v>4</v>
      </c>
      <c r="W58" s="80" t="s">
        <v>4</v>
      </c>
      <c r="X58" s="80" t="s">
        <v>4</v>
      </c>
      <c r="Y58" s="80" t="s">
        <v>4</v>
      </c>
      <c r="Z58" s="80" t="s">
        <v>4</v>
      </c>
      <c r="AA58" s="80" t="s">
        <v>4</v>
      </c>
      <c r="AB58" s="80" t="s">
        <v>4</v>
      </c>
      <c r="AC58"/>
      <c r="AD58"/>
      <c r="AE58"/>
      <c r="AF58"/>
      <c r="AG58"/>
      <c r="AH58"/>
      <c r="AI58"/>
      <c r="AJ58"/>
      <c r="AK58"/>
      <c r="AL58"/>
    </row>
    <row r="59" spans="1:38" x14ac:dyDescent="0.25">
      <c r="A59" s="80" t="s">
        <v>15</v>
      </c>
      <c r="B59" s="81">
        <v>43960</v>
      </c>
      <c r="C59" s="81">
        <v>44118</v>
      </c>
      <c r="D59" s="80">
        <v>0</v>
      </c>
      <c r="E59" s="80">
        <v>0.76734999999999998</v>
      </c>
      <c r="F59" s="80">
        <v>0.72591000000000006</v>
      </c>
      <c r="G59" s="80">
        <v>0.81116999999999995</v>
      </c>
      <c r="H59" s="80" t="s">
        <v>5</v>
      </c>
      <c r="I59" s="80">
        <v>0.80078000000000005</v>
      </c>
      <c r="J59" s="80">
        <v>0.76200000000000001</v>
      </c>
      <c r="K59" s="80">
        <v>0.84153</v>
      </c>
      <c r="L59" s="80" t="s">
        <v>5</v>
      </c>
      <c r="M59" s="80"/>
      <c r="N59" s="80" t="s">
        <v>4</v>
      </c>
      <c r="O59" s="80">
        <v>21877</v>
      </c>
      <c r="P59" s="80">
        <v>42.651000000000003</v>
      </c>
      <c r="Q59" s="80" t="s">
        <v>4</v>
      </c>
      <c r="R59" s="80" t="s">
        <v>4</v>
      </c>
      <c r="S59" s="80" t="s">
        <v>4</v>
      </c>
      <c r="T59" s="80" t="s">
        <v>4</v>
      </c>
      <c r="U59" s="80" t="s">
        <v>4</v>
      </c>
      <c r="V59" s="80" t="s">
        <v>4</v>
      </c>
      <c r="W59" s="80" t="s">
        <v>4</v>
      </c>
      <c r="X59" s="80" t="s">
        <v>4</v>
      </c>
      <c r="Y59" s="80" t="s">
        <v>4</v>
      </c>
      <c r="Z59" s="80" t="s">
        <v>4</v>
      </c>
      <c r="AA59" s="80" t="s">
        <v>4</v>
      </c>
      <c r="AB59" s="80" t="s">
        <v>4</v>
      </c>
      <c r="AC59"/>
      <c r="AD59"/>
      <c r="AE59"/>
      <c r="AF59"/>
      <c r="AG59"/>
      <c r="AH59"/>
      <c r="AI59"/>
      <c r="AJ59"/>
      <c r="AK59"/>
      <c r="AL59"/>
    </row>
    <row r="60" spans="1:38" x14ac:dyDescent="0.25">
      <c r="A60" s="80" t="s">
        <v>15</v>
      </c>
      <c r="B60" s="81">
        <v>44118</v>
      </c>
      <c r="C60" s="81">
        <v>44118</v>
      </c>
      <c r="D60" s="80">
        <v>0</v>
      </c>
      <c r="E60" s="80" t="s">
        <v>4</v>
      </c>
      <c r="F60" s="80" t="s">
        <v>4</v>
      </c>
      <c r="G60" s="80" t="s">
        <v>4</v>
      </c>
      <c r="H60" s="80" t="s">
        <v>4</v>
      </c>
      <c r="I60" s="80" t="s">
        <v>4</v>
      </c>
      <c r="J60" s="80" t="s">
        <v>4</v>
      </c>
      <c r="K60" s="80" t="s">
        <v>4</v>
      </c>
      <c r="L60" s="80" t="s">
        <v>4</v>
      </c>
      <c r="M60" s="80"/>
      <c r="N60" s="80" t="s">
        <v>4</v>
      </c>
      <c r="O60" s="80">
        <v>14755</v>
      </c>
      <c r="P60" s="80">
        <v>28.766100000000002</v>
      </c>
      <c r="Q60" s="80" t="s">
        <v>4</v>
      </c>
      <c r="R60" s="80" t="s">
        <v>4</v>
      </c>
      <c r="S60" s="80" t="s">
        <v>4</v>
      </c>
      <c r="T60" s="80" t="s">
        <v>4</v>
      </c>
      <c r="U60" s="80" t="s">
        <v>4</v>
      </c>
      <c r="V60" s="80" t="s">
        <v>4</v>
      </c>
      <c r="W60" s="80" t="s">
        <v>4</v>
      </c>
      <c r="X60" s="80" t="s">
        <v>4</v>
      </c>
      <c r="Y60" s="80" t="s">
        <v>4</v>
      </c>
      <c r="Z60" s="80" t="s">
        <v>4</v>
      </c>
      <c r="AA60" s="80" t="s">
        <v>4</v>
      </c>
      <c r="AB60" s="80" t="s">
        <v>4</v>
      </c>
      <c r="AC60"/>
      <c r="AD60"/>
      <c r="AE60"/>
      <c r="AF60"/>
      <c r="AG60"/>
      <c r="AH60"/>
      <c r="AI60"/>
      <c r="AJ60"/>
      <c r="AK60"/>
      <c r="AL60"/>
    </row>
    <row r="61" spans="1:38" x14ac:dyDescent="0.25">
      <c r="A61" s="80" t="s">
        <v>18</v>
      </c>
      <c r="B61" s="80" t="s">
        <v>126</v>
      </c>
      <c r="C61" s="80" t="s">
        <v>127</v>
      </c>
      <c r="D61" s="80">
        <v>0</v>
      </c>
      <c r="E61" s="80">
        <v>1.0273000000000001</v>
      </c>
      <c r="F61" s="80">
        <v>0.98070999999999997</v>
      </c>
      <c r="G61" s="80">
        <v>1.0761000000000001</v>
      </c>
      <c r="H61" s="80">
        <v>0.25540000000000002</v>
      </c>
      <c r="I61" s="80">
        <v>1</v>
      </c>
      <c r="J61" s="80">
        <v>0.95921000000000001</v>
      </c>
      <c r="K61" s="80">
        <v>1.0425199999999999</v>
      </c>
      <c r="L61" s="80">
        <v>1</v>
      </c>
      <c r="M61" s="80">
        <v>6</v>
      </c>
      <c r="N61" s="80">
        <v>51293</v>
      </c>
      <c r="O61" s="80">
        <v>25104</v>
      </c>
      <c r="P61" s="80">
        <v>48.942399999999999</v>
      </c>
      <c r="Q61" s="80" t="s">
        <v>4</v>
      </c>
      <c r="R61" s="80" t="s">
        <v>4</v>
      </c>
      <c r="S61" s="80" t="s">
        <v>4</v>
      </c>
      <c r="T61" s="80" t="s">
        <v>4</v>
      </c>
      <c r="U61" s="80" t="s">
        <v>4</v>
      </c>
      <c r="V61" s="80" t="s">
        <v>4</v>
      </c>
      <c r="W61" s="80" t="s">
        <v>4</v>
      </c>
      <c r="X61" s="80" t="s">
        <v>4</v>
      </c>
      <c r="Y61" s="80" t="s">
        <v>4</v>
      </c>
      <c r="Z61" s="80" t="s">
        <v>4</v>
      </c>
      <c r="AA61" s="80" t="s">
        <v>4</v>
      </c>
      <c r="AB61" s="80" t="s">
        <v>4</v>
      </c>
      <c r="AC61"/>
      <c r="AD61"/>
      <c r="AE61"/>
      <c r="AF61"/>
      <c r="AG61"/>
      <c r="AH61"/>
      <c r="AI61"/>
      <c r="AJ61"/>
      <c r="AK61"/>
      <c r="AL61"/>
    </row>
    <row r="62" spans="1:38" x14ac:dyDescent="0.25">
      <c r="A62" s="80" t="s">
        <v>18</v>
      </c>
      <c r="B62" s="80" t="s">
        <v>127</v>
      </c>
      <c r="C62" s="80" t="s">
        <v>127</v>
      </c>
      <c r="D62" s="80">
        <v>0</v>
      </c>
      <c r="E62" s="80" t="s">
        <v>4</v>
      </c>
      <c r="F62" s="80" t="s">
        <v>4</v>
      </c>
      <c r="G62" s="80" t="s">
        <v>4</v>
      </c>
      <c r="H62" s="80" t="s">
        <v>4</v>
      </c>
      <c r="I62" s="80" t="s">
        <v>4</v>
      </c>
      <c r="J62" s="80" t="s">
        <v>4</v>
      </c>
      <c r="K62" s="80" t="s">
        <v>4</v>
      </c>
      <c r="L62" s="80" t="s">
        <v>4</v>
      </c>
      <c r="M62" s="80"/>
      <c r="N62" s="80" t="s">
        <v>4</v>
      </c>
      <c r="O62" s="80">
        <v>26189</v>
      </c>
      <c r="P62" s="80">
        <v>51.057600000000001</v>
      </c>
      <c r="Q62" s="80" t="s">
        <v>4</v>
      </c>
      <c r="R62" s="80" t="s">
        <v>4</v>
      </c>
      <c r="S62" s="80" t="s">
        <v>4</v>
      </c>
      <c r="T62" s="80" t="s">
        <v>4</v>
      </c>
      <c r="U62" s="80" t="s">
        <v>4</v>
      </c>
      <c r="V62" s="80" t="s">
        <v>4</v>
      </c>
      <c r="W62" s="80" t="s">
        <v>4</v>
      </c>
      <c r="X62" s="80" t="s">
        <v>4</v>
      </c>
      <c r="Y62" s="80" t="s">
        <v>4</v>
      </c>
      <c r="Z62" s="80" t="s">
        <v>4</v>
      </c>
      <c r="AA62" s="80" t="s">
        <v>4</v>
      </c>
      <c r="AB62" s="80" t="s">
        <v>4</v>
      </c>
      <c r="AC62"/>
      <c r="AD62"/>
      <c r="AE62"/>
      <c r="AF62"/>
      <c r="AG62"/>
      <c r="AH62"/>
      <c r="AI62"/>
      <c r="AJ62"/>
      <c r="AK62"/>
      <c r="AL62"/>
    </row>
    <row r="63" spans="1:38" x14ac:dyDescent="0.25">
      <c r="A63" s="80" t="s">
        <v>19</v>
      </c>
      <c r="B63" s="80">
        <v>0</v>
      </c>
      <c r="C63" s="80">
        <v>0</v>
      </c>
      <c r="D63" s="80">
        <v>0</v>
      </c>
      <c r="E63" s="80" t="s">
        <v>4</v>
      </c>
      <c r="F63" s="80" t="s">
        <v>4</v>
      </c>
      <c r="G63" s="80" t="s">
        <v>4</v>
      </c>
      <c r="H63" s="80" t="s">
        <v>4</v>
      </c>
      <c r="I63" s="80" t="s">
        <v>4</v>
      </c>
      <c r="J63" s="80" t="s">
        <v>4</v>
      </c>
      <c r="K63" s="80" t="s">
        <v>4</v>
      </c>
      <c r="L63" s="80" t="s">
        <v>4</v>
      </c>
      <c r="M63" s="80"/>
      <c r="N63" s="80" t="s">
        <v>4</v>
      </c>
      <c r="O63" s="80">
        <v>43751</v>
      </c>
      <c r="P63" s="80">
        <v>85.296199999999999</v>
      </c>
      <c r="Q63" s="80" t="s">
        <v>4</v>
      </c>
      <c r="R63" s="80" t="s">
        <v>4</v>
      </c>
      <c r="S63" s="80" t="s">
        <v>4</v>
      </c>
      <c r="T63" s="80" t="s">
        <v>4</v>
      </c>
      <c r="U63" s="80" t="s">
        <v>4</v>
      </c>
      <c r="V63" s="80" t="s">
        <v>4</v>
      </c>
      <c r="W63" s="80" t="s">
        <v>4</v>
      </c>
      <c r="X63" s="80" t="s">
        <v>4</v>
      </c>
      <c r="Y63" s="80" t="s">
        <v>4</v>
      </c>
      <c r="Z63" s="80" t="s">
        <v>4</v>
      </c>
      <c r="AA63" s="80" t="s">
        <v>4</v>
      </c>
      <c r="AB63" s="80" t="s">
        <v>4</v>
      </c>
      <c r="AC63"/>
      <c r="AD63"/>
      <c r="AE63"/>
      <c r="AF63"/>
      <c r="AG63"/>
      <c r="AH63"/>
      <c r="AI63"/>
      <c r="AJ63"/>
      <c r="AK63"/>
      <c r="AL63"/>
    </row>
    <row r="64" spans="1:38" x14ac:dyDescent="0.25">
      <c r="A64" s="80" t="s">
        <v>19</v>
      </c>
      <c r="B64" s="80">
        <v>1</v>
      </c>
      <c r="C64" s="80">
        <v>0</v>
      </c>
      <c r="D64" s="80">
        <v>0</v>
      </c>
      <c r="E64" s="80">
        <v>1.23061</v>
      </c>
      <c r="F64" s="80">
        <v>1.1532899999999999</v>
      </c>
      <c r="G64" s="80">
        <v>1.31311</v>
      </c>
      <c r="H64" s="80" t="s">
        <v>5</v>
      </c>
      <c r="I64" s="80">
        <v>1.3593299999999999</v>
      </c>
      <c r="J64" s="80">
        <v>1.28393</v>
      </c>
      <c r="K64" s="80">
        <v>1.43916</v>
      </c>
      <c r="L64" s="80" t="s">
        <v>5</v>
      </c>
      <c r="M64" s="80">
        <v>6</v>
      </c>
      <c r="N64" s="80">
        <v>51293</v>
      </c>
      <c r="O64" s="80">
        <v>7132</v>
      </c>
      <c r="P64" s="80">
        <v>13.904400000000001</v>
      </c>
      <c r="Q64" s="80" t="s">
        <v>4</v>
      </c>
      <c r="R64" s="80" t="s">
        <v>4</v>
      </c>
      <c r="S64" s="80" t="s">
        <v>4</v>
      </c>
      <c r="T64" s="80" t="s">
        <v>4</v>
      </c>
      <c r="U64" s="80" t="s">
        <v>4</v>
      </c>
      <c r="V64" s="80" t="s">
        <v>4</v>
      </c>
      <c r="W64" s="80" t="s">
        <v>4</v>
      </c>
      <c r="X64" s="80" t="s">
        <v>4</v>
      </c>
      <c r="Y64" s="80" t="s">
        <v>4</v>
      </c>
      <c r="Z64" s="80" t="s">
        <v>4</v>
      </c>
      <c r="AA64" s="80" t="s">
        <v>4</v>
      </c>
      <c r="AB64" s="80" t="s">
        <v>4</v>
      </c>
      <c r="AC64"/>
      <c r="AD64"/>
      <c r="AE64"/>
      <c r="AF64"/>
      <c r="AG64"/>
      <c r="AH64"/>
      <c r="AI64"/>
      <c r="AJ64"/>
      <c r="AK64"/>
      <c r="AL64"/>
    </row>
    <row r="65" spans="1:38" x14ac:dyDescent="0.25">
      <c r="A65" s="80" t="s">
        <v>19</v>
      </c>
      <c r="B65" s="80">
        <v>2</v>
      </c>
      <c r="C65" s="80">
        <v>0</v>
      </c>
      <c r="D65" s="80">
        <v>0</v>
      </c>
      <c r="E65" s="80">
        <v>1.4294500000000001</v>
      </c>
      <c r="F65" s="80">
        <v>1.0900300000000001</v>
      </c>
      <c r="G65" s="80">
        <v>1.8745700000000001</v>
      </c>
      <c r="H65" s="80">
        <v>9.7999999999999997E-3</v>
      </c>
      <c r="I65" s="80">
        <v>1.6436900000000001</v>
      </c>
      <c r="J65" s="80">
        <v>1.29084</v>
      </c>
      <c r="K65" s="80">
        <v>2.093</v>
      </c>
      <c r="L65" s="80" t="s">
        <v>5</v>
      </c>
      <c r="M65" s="80"/>
      <c r="N65" s="80" t="s">
        <v>4</v>
      </c>
      <c r="O65" s="80">
        <v>311</v>
      </c>
      <c r="P65" s="80">
        <v>0.60629999999999995</v>
      </c>
      <c r="Q65" s="80" t="s">
        <v>4</v>
      </c>
      <c r="R65" s="80" t="s">
        <v>4</v>
      </c>
      <c r="S65" s="80" t="s">
        <v>4</v>
      </c>
      <c r="T65" s="80" t="s">
        <v>4</v>
      </c>
      <c r="U65" s="80" t="s">
        <v>4</v>
      </c>
      <c r="V65" s="80" t="s">
        <v>4</v>
      </c>
      <c r="W65" s="80" t="s">
        <v>4</v>
      </c>
      <c r="X65" s="80" t="s">
        <v>4</v>
      </c>
      <c r="Y65" s="80" t="s">
        <v>4</v>
      </c>
      <c r="Z65" s="80" t="s">
        <v>4</v>
      </c>
      <c r="AA65" s="80" t="s">
        <v>4</v>
      </c>
      <c r="AB65" s="80" t="s">
        <v>4</v>
      </c>
      <c r="AC65"/>
      <c r="AD65"/>
      <c r="AE65"/>
      <c r="AF65"/>
      <c r="AG65"/>
      <c r="AH65"/>
      <c r="AI65"/>
      <c r="AJ65"/>
      <c r="AK65"/>
      <c r="AL65"/>
    </row>
    <row r="66" spans="1:38" x14ac:dyDescent="0.25">
      <c r="A66" s="80" t="s">
        <v>19</v>
      </c>
      <c r="B66" s="80" t="s">
        <v>20</v>
      </c>
      <c r="C66" s="80">
        <v>0</v>
      </c>
      <c r="D66" s="80">
        <v>0</v>
      </c>
      <c r="E66" s="80">
        <v>1.34321</v>
      </c>
      <c r="F66" s="80">
        <v>0.83055000000000001</v>
      </c>
      <c r="G66" s="80">
        <v>2.1723300000000001</v>
      </c>
      <c r="H66" s="80">
        <v>0.22900000000000001</v>
      </c>
      <c r="I66" s="80">
        <v>1.45122</v>
      </c>
      <c r="J66" s="80">
        <v>0.93654000000000004</v>
      </c>
      <c r="K66" s="80">
        <v>2.2487400000000002</v>
      </c>
      <c r="L66" s="80">
        <v>9.5600000000000004E-2</v>
      </c>
      <c r="M66" s="80"/>
      <c r="N66" s="80" t="s">
        <v>4</v>
      </c>
      <c r="O66" s="80">
        <v>99</v>
      </c>
      <c r="P66" s="80">
        <v>0.193</v>
      </c>
      <c r="Q66" s="80" t="s">
        <v>4</v>
      </c>
      <c r="R66" s="80" t="s">
        <v>4</v>
      </c>
      <c r="S66" s="80" t="s">
        <v>4</v>
      </c>
      <c r="T66" s="80" t="s">
        <v>4</v>
      </c>
      <c r="U66" s="80" t="s">
        <v>4</v>
      </c>
      <c r="V66" s="80" t="s">
        <v>4</v>
      </c>
      <c r="W66" s="80" t="s">
        <v>4</v>
      </c>
      <c r="X66" s="80" t="s">
        <v>4</v>
      </c>
      <c r="Y66" s="80" t="s">
        <v>4</v>
      </c>
      <c r="Z66" s="80" t="s">
        <v>4</v>
      </c>
      <c r="AA66" s="80" t="s">
        <v>4</v>
      </c>
      <c r="AB66" s="80" t="s">
        <v>4</v>
      </c>
      <c r="AC66"/>
      <c r="AD66"/>
      <c r="AE66"/>
      <c r="AF66"/>
      <c r="AG66"/>
      <c r="AH66"/>
      <c r="AI66"/>
      <c r="AJ66"/>
      <c r="AK66"/>
      <c r="AL66"/>
    </row>
    <row r="67" spans="1:38" x14ac:dyDescent="0.25">
      <c r="A67" s="80" t="s">
        <v>21</v>
      </c>
      <c r="B67" s="80" t="s">
        <v>22</v>
      </c>
      <c r="C67" s="80" t="s">
        <v>22</v>
      </c>
      <c r="D67" s="80">
        <v>0</v>
      </c>
      <c r="E67" s="80" t="s">
        <v>4</v>
      </c>
      <c r="F67" s="80" t="s">
        <v>4</v>
      </c>
      <c r="G67" s="80" t="s">
        <v>4</v>
      </c>
      <c r="H67" s="80" t="s">
        <v>4</v>
      </c>
      <c r="I67" s="80" t="s">
        <v>4</v>
      </c>
      <c r="J67" s="80" t="s">
        <v>4</v>
      </c>
      <c r="K67" s="80" t="s">
        <v>4</v>
      </c>
      <c r="L67" s="80" t="s">
        <v>4</v>
      </c>
      <c r="M67" s="80"/>
      <c r="N67" s="80" t="s">
        <v>4</v>
      </c>
      <c r="O67" s="80">
        <v>29475</v>
      </c>
      <c r="P67" s="80">
        <v>57.463999999999999</v>
      </c>
      <c r="Q67" s="80" t="s">
        <v>4</v>
      </c>
      <c r="R67" s="80" t="s">
        <v>4</v>
      </c>
      <c r="S67" s="80" t="s">
        <v>4</v>
      </c>
      <c r="T67" s="80" t="s">
        <v>4</v>
      </c>
      <c r="U67" s="80" t="s">
        <v>4</v>
      </c>
      <c r="V67" s="80" t="s">
        <v>4</v>
      </c>
      <c r="W67" s="80" t="s">
        <v>4</v>
      </c>
      <c r="X67" s="80" t="s">
        <v>4</v>
      </c>
      <c r="Y67" s="80" t="s">
        <v>4</v>
      </c>
      <c r="Z67" s="80" t="s">
        <v>4</v>
      </c>
      <c r="AA67" s="80" t="s">
        <v>4</v>
      </c>
      <c r="AB67" s="80" t="s">
        <v>4</v>
      </c>
      <c r="AC67"/>
      <c r="AD67"/>
      <c r="AE67"/>
      <c r="AF67"/>
      <c r="AG67"/>
      <c r="AH67"/>
      <c r="AI67"/>
      <c r="AJ67"/>
      <c r="AK67"/>
      <c r="AL67"/>
    </row>
    <row r="68" spans="1:38" x14ac:dyDescent="0.25">
      <c r="A68" s="80" t="s">
        <v>21</v>
      </c>
      <c r="B68" s="80" t="s">
        <v>23</v>
      </c>
      <c r="C68" s="80" t="s">
        <v>22</v>
      </c>
      <c r="D68" s="80">
        <v>0</v>
      </c>
      <c r="E68" s="80">
        <v>1.14171</v>
      </c>
      <c r="F68" s="80">
        <v>1.0786199999999999</v>
      </c>
      <c r="G68" s="80">
        <v>1.20848</v>
      </c>
      <c r="H68" s="80" t="s">
        <v>5</v>
      </c>
      <c r="I68" s="80">
        <v>1.38439</v>
      </c>
      <c r="J68" s="80">
        <v>1.3245400000000001</v>
      </c>
      <c r="K68" s="80">
        <v>1.4469399999999999</v>
      </c>
      <c r="L68" s="80" t="s">
        <v>5</v>
      </c>
      <c r="M68" s="80">
        <v>6</v>
      </c>
      <c r="N68" s="80">
        <v>51293</v>
      </c>
      <c r="O68" s="80">
        <v>17034</v>
      </c>
      <c r="P68" s="80">
        <v>33.209200000000003</v>
      </c>
      <c r="Q68" s="80" t="s">
        <v>4</v>
      </c>
      <c r="R68" s="80" t="s">
        <v>4</v>
      </c>
      <c r="S68" s="80" t="s">
        <v>4</v>
      </c>
      <c r="T68" s="80" t="s">
        <v>4</v>
      </c>
      <c r="U68" s="80" t="s">
        <v>4</v>
      </c>
      <c r="V68" s="80" t="s">
        <v>4</v>
      </c>
      <c r="W68" s="80" t="s">
        <v>4</v>
      </c>
      <c r="X68" s="80" t="s">
        <v>4</v>
      </c>
      <c r="Y68" s="80" t="s">
        <v>4</v>
      </c>
      <c r="Z68" s="80" t="s">
        <v>4</v>
      </c>
      <c r="AA68" s="80" t="s">
        <v>4</v>
      </c>
      <c r="AB68" s="80" t="s">
        <v>4</v>
      </c>
      <c r="AC68"/>
      <c r="AD68"/>
      <c r="AE68"/>
      <c r="AF68"/>
      <c r="AG68"/>
      <c r="AH68"/>
      <c r="AI68"/>
      <c r="AJ68"/>
      <c r="AK68"/>
      <c r="AL68"/>
    </row>
    <row r="69" spans="1:38" x14ac:dyDescent="0.25">
      <c r="A69" s="80" t="s">
        <v>21</v>
      </c>
      <c r="B69" s="80" t="s">
        <v>24</v>
      </c>
      <c r="C69" s="80" t="s">
        <v>22</v>
      </c>
      <c r="D69" s="80">
        <v>0</v>
      </c>
      <c r="E69" s="80">
        <v>0.66108999999999996</v>
      </c>
      <c r="F69" s="80">
        <v>0.60287000000000002</v>
      </c>
      <c r="G69" s="80">
        <v>0.72494000000000003</v>
      </c>
      <c r="H69" s="80" t="s">
        <v>5</v>
      </c>
      <c r="I69" s="80">
        <v>0.76692000000000005</v>
      </c>
      <c r="J69" s="80">
        <v>0.70714999999999995</v>
      </c>
      <c r="K69" s="80">
        <v>0.83172999999999997</v>
      </c>
      <c r="L69" s="80" t="s">
        <v>5</v>
      </c>
      <c r="M69" s="80"/>
      <c r="N69" s="80" t="s">
        <v>4</v>
      </c>
      <c r="O69" s="80">
        <v>4784</v>
      </c>
      <c r="P69" s="80">
        <v>9.3268000000000004</v>
      </c>
      <c r="Q69" s="80" t="s">
        <v>4</v>
      </c>
      <c r="R69" s="80" t="s">
        <v>4</v>
      </c>
      <c r="S69" s="80" t="s">
        <v>4</v>
      </c>
      <c r="T69" s="80" t="s">
        <v>4</v>
      </c>
      <c r="U69" s="80" t="s">
        <v>4</v>
      </c>
      <c r="V69" s="80" t="s">
        <v>4</v>
      </c>
      <c r="W69" s="80" t="s">
        <v>4</v>
      </c>
      <c r="X69" s="80" t="s">
        <v>4</v>
      </c>
      <c r="Y69" s="80" t="s">
        <v>4</v>
      </c>
      <c r="Z69" s="80" t="s">
        <v>4</v>
      </c>
      <c r="AA69" s="80" t="s">
        <v>4</v>
      </c>
      <c r="AB69" s="80" t="s">
        <v>4</v>
      </c>
      <c r="AC69"/>
      <c r="AD69"/>
      <c r="AE69"/>
      <c r="AF69"/>
      <c r="AG69"/>
      <c r="AH69"/>
      <c r="AI69"/>
      <c r="AJ69"/>
      <c r="AK69"/>
      <c r="AL69"/>
    </row>
    <row r="70" spans="1:38" x14ac:dyDescent="0.25">
      <c r="A70" s="80" t="s">
        <v>64</v>
      </c>
      <c r="B70" s="80">
        <v>1</v>
      </c>
      <c r="C70" s="80">
        <v>1</v>
      </c>
      <c r="D70" s="80">
        <v>0</v>
      </c>
      <c r="E70" s="80" t="s">
        <v>4</v>
      </c>
      <c r="F70" s="80" t="s">
        <v>4</v>
      </c>
      <c r="G70" s="80" t="s">
        <v>4</v>
      </c>
      <c r="H70" s="80" t="s">
        <v>4</v>
      </c>
      <c r="I70" s="80" t="s">
        <v>4</v>
      </c>
      <c r="J70" s="80" t="s">
        <v>4</v>
      </c>
      <c r="K70" s="80" t="s">
        <v>4</v>
      </c>
      <c r="L70" s="80" t="s">
        <v>4</v>
      </c>
      <c r="M70" s="80"/>
      <c r="N70" s="80" t="s">
        <v>4</v>
      </c>
      <c r="O70" s="80">
        <v>10265</v>
      </c>
      <c r="P70" s="80">
        <v>20.012499999999999</v>
      </c>
      <c r="Q70" s="80" t="s">
        <v>4</v>
      </c>
      <c r="R70" s="80" t="s">
        <v>4</v>
      </c>
      <c r="S70" s="80" t="s">
        <v>4</v>
      </c>
      <c r="T70" s="80" t="s">
        <v>4</v>
      </c>
      <c r="U70" s="80" t="s">
        <v>4</v>
      </c>
      <c r="V70" s="80" t="s">
        <v>4</v>
      </c>
      <c r="W70" s="80" t="s">
        <v>4</v>
      </c>
      <c r="X70" s="80" t="s">
        <v>4</v>
      </c>
      <c r="Y70" s="80" t="s">
        <v>4</v>
      </c>
      <c r="Z70" s="80" t="s">
        <v>4</v>
      </c>
      <c r="AA70" s="80" t="s">
        <v>4</v>
      </c>
      <c r="AB70" s="80" t="s">
        <v>4</v>
      </c>
      <c r="AC70"/>
      <c r="AD70"/>
      <c r="AE70"/>
      <c r="AF70"/>
      <c r="AG70"/>
      <c r="AH70"/>
      <c r="AI70"/>
      <c r="AJ70"/>
      <c r="AK70"/>
      <c r="AL70"/>
    </row>
    <row r="71" spans="1:38" x14ac:dyDescent="0.25">
      <c r="A71" s="80" t="s">
        <v>64</v>
      </c>
      <c r="B71" s="80">
        <v>2</v>
      </c>
      <c r="C71" s="80">
        <v>1</v>
      </c>
      <c r="D71" s="80">
        <v>0</v>
      </c>
      <c r="E71" s="80">
        <v>0.94657999999999998</v>
      </c>
      <c r="F71" s="80">
        <v>0.88959999999999995</v>
      </c>
      <c r="G71" s="80">
        <v>1.0072099999999999</v>
      </c>
      <c r="H71" s="80">
        <v>8.3099999999999993E-2</v>
      </c>
      <c r="I71" s="80">
        <v>0.91622999999999999</v>
      </c>
      <c r="J71" s="80">
        <v>0.86717999999999995</v>
      </c>
      <c r="K71" s="80">
        <v>0.96804999999999997</v>
      </c>
      <c r="L71" s="80">
        <v>1.8E-3</v>
      </c>
      <c r="M71" s="80">
        <v>6</v>
      </c>
      <c r="N71" s="80">
        <v>51293</v>
      </c>
      <c r="O71" s="80">
        <v>21981</v>
      </c>
      <c r="P71" s="80">
        <v>42.8538</v>
      </c>
      <c r="Q71" s="80" t="s">
        <v>4</v>
      </c>
      <c r="R71" s="80" t="s">
        <v>4</v>
      </c>
      <c r="S71" s="80" t="s">
        <v>4</v>
      </c>
      <c r="T71" s="80" t="s">
        <v>4</v>
      </c>
      <c r="U71" s="80" t="s">
        <v>4</v>
      </c>
      <c r="V71" s="80" t="s">
        <v>4</v>
      </c>
      <c r="W71" s="80" t="s">
        <v>4</v>
      </c>
      <c r="X71" s="80" t="s">
        <v>4</v>
      </c>
      <c r="Y71" s="80" t="s">
        <v>4</v>
      </c>
      <c r="Z71" s="80" t="s">
        <v>4</v>
      </c>
      <c r="AA71" s="80" t="s">
        <v>4</v>
      </c>
      <c r="AB71" s="80" t="s">
        <v>4</v>
      </c>
      <c r="AC71"/>
      <c r="AD71"/>
      <c r="AE71"/>
      <c r="AF71"/>
      <c r="AG71"/>
      <c r="AH71"/>
      <c r="AI71"/>
      <c r="AJ71"/>
      <c r="AK71"/>
      <c r="AL71"/>
    </row>
    <row r="72" spans="1:38" x14ac:dyDescent="0.25">
      <c r="A72" s="80" t="s">
        <v>64</v>
      </c>
      <c r="B72" s="80">
        <v>3</v>
      </c>
      <c r="C72" s="80">
        <v>1</v>
      </c>
      <c r="D72" s="80">
        <v>0</v>
      </c>
      <c r="E72" s="80">
        <v>0.87882000000000005</v>
      </c>
      <c r="F72" s="80">
        <v>0.81808999999999998</v>
      </c>
      <c r="G72" s="80">
        <v>0.94406999999999996</v>
      </c>
      <c r="H72" s="80">
        <v>4.0000000000000002E-4</v>
      </c>
      <c r="I72" s="80">
        <v>0.84318000000000004</v>
      </c>
      <c r="J72" s="80">
        <v>0.7913</v>
      </c>
      <c r="K72" s="80">
        <v>0.89846000000000004</v>
      </c>
      <c r="L72" s="80" t="s">
        <v>5</v>
      </c>
      <c r="M72" s="80"/>
      <c r="N72" s="80" t="s">
        <v>4</v>
      </c>
      <c r="O72" s="80">
        <v>11447</v>
      </c>
      <c r="P72" s="80">
        <v>22.3169</v>
      </c>
      <c r="Q72" s="80" t="s">
        <v>4</v>
      </c>
      <c r="R72" s="80" t="s">
        <v>4</v>
      </c>
      <c r="S72" s="80" t="s">
        <v>4</v>
      </c>
      <c r="T72" s="80" t="s">
        <v>4</v>
      </c>
      <c r="U72" s="80" t="s">
        <v>4</v>
      </c>
      <c r="V72" s="80" t="s">
        <v>4</v>
      </c>
      <c r="W72" s="80" t="s">
        <v>4</v>
      </c>
      <c r="X72" s="80" t="s">
        <v>4</v>
      </c>
      <c r="Y72" s="80" t="s">
        <v>4</v>
      </c>
      <c r="Z72" s="80" t="s">
        <v>4</v>
      </c>
      <c r="AA72" s="80" t="s">
        <v>4</v>
      </c>
      <c r="AB72" s="80" t="s">
        <v>4</v>
      </c>
      <c r="AC72"/>
      <c r="AD72"/>
      <c r="AE72"/>
      <c r="AF72"/>
      <c r="AG72"/>
      <c r="AH72"/>
      <c r="AI72"/>
      <c r="AJ72"/>
      <c r="AK72"/>
      <c r="AL72"/>
    </row>
    <row r="73" spans="1:38" x14ac:dyDescent="0.25">
      <c r="A73" s="80" t="s">
        <v>64</v>
      </c>
      <c r="B73" s="80" t="s">
        <v>65</v>
      </c>
      <c r="C73" s="80">
        <v>1</v>
      </c>
      <c r="D73" s="80">
        <v>0</v>
      </c>
      <c r="E73" s="80">
        <v>0.81711</v>
      </c>
      <c r="F73" s="80">
        <v>0.75199000000000005</v>
      </c>
      <c r="G73" s="80">
        <v>0.88787000000000005</v>
      </c>
      <c r="H73" s="80" t="s">
        <v>5</v>
      </c>
      <c r="I73" s="80">
        <v>0.73623000000000005</v>
      </c>
      <c r="J73" s="80">
        <v>0.68454999999999999</v>
      </c>
      <c r="K73" s="80">
        <v>0.79181999999999997</v>
      </c>
      <c r="L73" s="80" t="s">
        <v>5</v>
      </c>
      <c r="M73" s="80"/>
      <c r="N73" s="80" t="s">
        <v>4</v>
      </c>
      <c r="O73" s="80">
        <v>7600</v>
      </c>
      <c r="P73" s="80">
        <v>14.816800000000001</v>
      </c>
      <c r="Q73" s="80" t="s">
        <v>4</v>
      </c>
      <c r="R73" s="80" t="s">
        <v>4</v>
      </c>
      <c r="S73" s="80" t="s">
        <v>4</v>
      </c>
      <c r="T73" s="80" t="s">
        <v>4</v>
      </c>
      <c r="U73" s="80" t="s">
        <v>4</v>
      </c>
      <c r="V73" s="80" t="s">
        <v>4</v>
      </c>
      <c r="W73" s="80" t="s">
        <v>4</v>
      </c>
      <c r="X73" s="80" t="s">
        <v>4</v>
      </c>
      <c r="Y73" s="80" t="s">
        <v>4</v>
      </c>
      <c r="Z73" s="80" t="s">
        <v>4</v>
      </c>
      <c r="AA73" s="80" t="s">
        <v>4</v>
      </c>
      <c r="AB73" s="80" t="s">
        <v>4</v>
      </c>
      <c r="AC73"/>
      <c r="AD73"/>
      <c r="AE73"/>
      <c r="AF73"/>
      <c r="AG73"/>
      <c r="AH73"/>
      <c r="AI73"/>
      <c r="AJ73"/>
      <c r="AK73"/>
      <c r="AL73"/>
    </row>
    <row r="74" spans="1:38" x14ac:dyDescent="0.25">
      <c r="A74" s="80" t="s">
        <v>66</v>
      </c>
      <c r="B74" s="80">
        <v>0</v>
      </c>
      <c r="C74" s="80">
        <v>0</v>
      </c>
      <c r="D74" s="80">
        <v>0</v>
      </c>
      <c r="E74" s="80" t="s">
        <v>4</v>
      </c>
      <c r="F74" s="80" t="s">
        <v>4</v>
      </c>
      <c r="G74" s="80" t="s">
        <v>4</v>
      </c>
      <c r="H74" s="80" t="s">
        <v>4</v>
      </c>
      <c r="I74" s="80" t="s">
        <v>4</v>
      </c>
      <c r="J74" s="80" t="s">
        <v>4</v>
      </c>
      <c r="K74" s="80" t="s">
        <v>4</v>
      </c>
      <c r="L74" s="80" t="s">
        <v>4</v>
      </c>
      <c r="M74" s="80"/>
      <c r="N74" s="80" t="s">
        <v>4</v>
      </c>
      <c r="O74" s="80">
        <v>50230</v>
      </c>
      <c r="P74" s="80">
        <v>97.927599999999998</v>
      </c>
      <c r="Q74" s="80" t="s">
        <v>4</v>
      </c>
      <c r="R74" s="80" t="s">
        <v>4</v>
      </c>
      <c r="S74" s="80" t="s">
        <v>4</v>
      </c>
      <c r="T74" s="80" t="s">
        <v>4</v>
      </c>
      <c r="U74" s="80" t="s">
        <v>4</v>
      </c>
      <c r="V74" s="80" t="s">
        <v>4</v>
      </c>
      <c r="W74" s="80" t="s">
        <v>4</v>
      </c>
      <c r="X74" s="80" t="s">
        <v>4</v>
      </c>
      <c r="Y74" s="80" t="s">
        <v>4</v>
      </c>
      <c r="Z74" s="80" t="s">
        <v>4</v>
      </c>
      <c r="AA74" s="80" t="s">
        <v>4</v>
      </c>
      <c r="AB74" s="80" t="s">
        <v>4</v>
      </c>
      <c r="AC74"/>
      <c r="AD74"/>
      <c r="AE74"/>
      <c r="AF74"/>
      <c r="AG74"/>
      <c r="AH74"/>
      <c r="AI74"/>
      <c r="AJ74"/>
      <c r="AK74"/>
      <c r="AL74"/>
    </row>
    <row r="75" spans="1:38" x14ac:dyDescent="0.25">
      <c r="A75" s="80" t="s">
        <v>66</v>
      </c>
      <c r="B75" s="80">
        <v>1</v>
      </c>
      <c r="C75" s="80">
        <v>0</v>
      </c>
      <c r="D75" s="80">
        <v>0</v>
      </c>
      <c r="E75" s="80">
        <v>0.96830000000000005</v>
      </c>
      <c r="F75" s="80">
        <v>0.81491999999999998</v>
      </c>
      <c r="G75" s="80">
        <v>1.15055</v>
      </c>
      <c r="H75" s="80">
        <v>0.71430000000000005</v>
      </c>
      <c r="I75" s="80">
        <v>0.85911999999999999</v>
      </c>
      <c r="J75" s="80">
        <v>0.73765000000000003</v>
      </c>
      <c r="K75" s="80">
        <v>1.0005999999999999</v>
      </c>
      <c r="L75" s="80">
        <v>5.0900000000000001E-2</v>
      </c>
      <c r="M75" s="80">
        <v>6</v>
      </c>
      <c r="N75" s="80">
        <v>51293</v>
      </c>
      <c r="O75" s="80">
        <v>1063</v>
      </c>
      <c r="P75" s="80">
        <v>2.0724</v>
      </c>
      <c r="Q75" s="80" t="s">
        <v>4</v>
      </c>
      <c r="R75" s="80" t="s">
        <v>4</v>
      </c>
      <c r="S75" s="80" t="s">
        <v>4</v>
      </c>
      <c r="T75" s="80" t="s">
        <v>4</v>
      </c>
      <c r="U75" s="80" t="s">
        <v>4</v>
      </c>
      <c r="V75" s="80" t="s">
        <v>4</v>
      </c>
      <c r="W75" s="80" t="s">
        <v>4</v>
      </c>
      <c r="X75" s="80" t="s">
        <v>4</v>
      </c>
      <c r="Y75" s="80" t="s">
        <v>4</v>
      </c>
      <c r="Z75" s="80" t="s">
        <v>4</v>
      </c>
      <c r="AA75" s="80" t="s">
        <v>4</v>
      </c>
      <c r="AB75" s="80" t="s">
        <v>4</v>
      </c>
      <c r="AC75"/>
      <c r="AD75"/>
      <c r="AE75"/>
      <c r="AF75"/>
      <c r="AG75"/>
      <c r="AH75"/>
      <c r="AI75"/>
      <c r="AJ75"/>
      <c r="AK75"/>
      <c r="AL75"/>
    </row>
    <row r="76" spans="1:38" x14ac:dyDescent="0.25">
      <c r="A76" s="80" t="s">
        <v>46</v>
      </c>
      <c r="B76" s="80"/>
      <c r="C76" s="80"/>
      <c r="D76" s="80">
        <v>0</v>
      </c>
      <c r="E76" s="80">
        <v>0.90115999999999996</v>
      </c>
      <c r="F76" s="80">
        <v>0.87563999999999997</v>
      </c>
      <c r="G76" s="80">
        <v>0.92742999999999998</v>
      </c>
      <c r="H76" s="80" t="s">
        <v>5</v>
      </c>
      <c r="I76" s="80">
        <v>0.94882</v>
      </c>
      <c r="J76" s="80">
        <v>0.92895000000000005</v>
      </c>
      <c r="K76" s="80">
        <v>0.96911000000000003</v>
      </c>
      <c r="L76" s="80" t="s">
        <v>5</v>
      </c>
      <c r="M76" s="80"/>
      <c r="N76" s="80">
        <v>51293</v>
      </c>
      <c r="O76" s="80" t="s">
        <v>4</v>
      </c>
      <c r="P76" s="80" t="s">
        <v>4</v>
      </c>
      <c r="Q76" s="80">
        <v>0</v>
      </c>
      <c r="R76" s="80">
        <v>1</v>
      </c>
      <c r="S76" s="80">
        <v>4.1473399999999998</v>
      </c>
      <c r="T76" s="80">
        <v>3.16465</v>
      </c>
      <c r="U76" s="80">
        <v>2.0148000000000001</v>
      </c>
      <c r="V76" s="80">
        <v>1.27467</v>
      </c>
      <c r="W76" s="80">
        <v>0.41571999999999998</v>
      </c>
      <c r="X76" s="80">
        <v>-0.15195</v>
      </c>
      <c r="Y76" s="80">
        <v>-0.64809000000000005</v>
      </c>
      <c r="Z76" s="80">
        <v>-1.2975000000000001</v>
      </c>
      <c r="AA76" s="80">
        <v>-1.9120299999999999</v>
      </c>
      <c r="AB76" s="80">
        <v>-5.4364800000000004</v>
      </c>
      <c r="AC76"/>
      <c r="AD76"/>
      <c r="AE76"/>
      <c r="AF76"/>
      <c r="AG76"/>
      <c r="AH76"/>
      <c r="AI76"/>
      <c r="AJ76"/>
      <c r="AK76"/>
      <c r="AL76"/>
    </row>
    <row r="77" spans="1:38" x14ac:dyDescent="0.25">
      <c r="A77" s="80" t="s">
        <v>47</v>
      </c>
      <c r="B77" s="80" t="s">
        <v>48</v>
      </c>
      <c r="C77" s="80" t="s">
        <v>49</v>
      </c>
      <c r="D77" s="80">
        <v>0</v>
      </c>
      <c r="E77" s="80">
        <v>1.0165500000000001</v>
      </c>
      <c r="F77" s="80">
        <v>0.97028000000000003</v>
      </c>
      <c r="G77" s="80">
        <v>1.0650299999999999</v>
      </c>
      <c r="H77" s="80">
        <v>0.48970000000000002</v>
      </c>
      <c r="I77" s="80">
        <v>1.01013</v>
      </c>
      <c r="J77" s="80">
        <v>0.96892999999999996</v>
      </c>
      <c r="K77" s="80">
        <v>1.05308</v>
      </c>
      <c r="L77" s="80">
        <v>0.63519999999999999</v>
      </c>
      <c r="M77" s="80">
        <v>6</v>
      </c>
      <c r="N77" s="80">
        <v>51293</v>
      </c>
      <c r="O77" s="80">
        <v>25951</v>
      </c>
      <c r="P77" s="80">
        <v>50.593600000000002</v>
      </c>
      <c r="Q77" s="80" t="s">
        <v>4</v>
      </c>
      <c r="R77" s="80" t="s">
        <v>4</v>
      </c>
      <c r="S77" s="80" t="s">
        <v>4</v>
      </c>
      <c r="T77" s="80" t="s">
        <v>4</v>
      </c>
      <c r="U77" s="80" t="s">
        <v>4</v>
      </c>
      <c r="V77" s="80" t="s">
        <v>4</v>
      </c>
      <c r="W77" s="80" t="s">
        <v>4</v>
      </c>
      <c r="X77" s="80" t="s">
        <v>4</v>
      </c>
      <c r="Y77" s="80" t="s">
        <v>4</v>
      </c>
      <c r="Z77" s="80" t="s">
        <v>4</v>
      </c>
      <c r="AA77" s="80" t="s">
        <v>4</v>
      </c>
      <c r="AB77" s="80" t="s">
        <v>4</v>
      </c>
      <c r="AC77"/>
      <c r="AD77"/>
      <c r="AE77"/>
      <c r="AF77"/>
      <c r="AG77"/>
      <c r="AH77"/>
      <c r="AI77"/>
      <c r="AJ77"/>
      <c r="AK77"/>
      <c r="AL77"/>
    </row>
    <row r="78" spans="1:38" x14ac:dyDescent="0.25">
      <c r="A78" s="80" t="s">
        <v>47</v>
      </c>
      <c r="B78" s="80" t="s">
        <v>49</v>
      </c>
      <c r="C78" s="80" t="s">
        <v>49</v>
      </c>
      <c r="D78" s="80">
        <v>0</v>
      </c>
      <c r="E78" s="80" t="s">
        <v>4</v>
      </c>
      <c r="F78" s="80" t="s">
        <v>4</v>
      </c>
      <c r="G78" s="80" t="s">
        <v>4</v>
      </c>
      <c r="H78" s="80" t="s">
        <v>4</v>
      </c>
      <c r="I78" s="80" t="s">
        <v>4</v>
      </c>
      <c r="J78" s="80" t="s">
        <v>4</v>
      </c>
      <c r="K78" s="80" t="s">
        <v>4</v>
      </c>
      <c r="L78" s="80" t="s">
        <v>4</v>
      </c>
      <c r="M78" s="80"/>
      <c r="N78" s="80" t="s">
        <v>4</v>
      </c>
      <c r="O78" s="80">
        <v>25342</v>
      </c>
      <c r="P78" s="80">
        <v>49.406399999999998</v>
      </c>
      <c r="Q78" s="80" t="s">
        <v>4</v>
      </c>
      <c r="R78" s="80" t="s">
        <v>4</v>
      </c>
      <c r="S78" s="80" t="s">
        <v>4</v>
      </c>
      <c r="T78" s="80" t="s">
        <v>4</v>
      </c>
      <c r="U78" s="80" t="s">
        <v>4</v>
      </c>
      <c r="V78" s="80" t="s">
        <v>4</v>
      </c>
      <c r="W78" s="80" t="s">
        <v>4</v>
      </c>
      <c r="X78" s="80" t="s">
        <v>4</v>
      </c>
      <c r="Y78" s="80" t="s">
        <v>4</v>
      </c>
      <c r="Z78" s="80" t="s">
        <v>4</v>
      </c>
      <c r="AA78" s="80" t="s">
        <v>4</v>
      </c>
      <c r="AB78" s="80" t="s">
        <v>4</v>
      </c>
      <c r="AC78"/>
      <c r="AD78"/>
      <c r="AE78"/>
      <c r="AF78"/>
      <c r="AG78"/>
      <c r="AH78"/>
      <c r="AI78"/>
      <c r="AJ78"/>
      <c r="AK78"/>
      <c r="AL78"/>
    </row>
    <row r="79" spans="1:38" x14ac:dyDescent="0.2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</row>
    <row r="80" spans="1:38" x14ac:dyDescent="0.25">
      <c r="A80" s="80" t="s">
        <v>156</v>
      </c>
      <c r="B80" s="80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80"/>
      <c r="R80" s="80"/>
      <c r="S80" s="80"/>
      <c r="T80" s="80"/>
      <c r="U80" s="80"/>
      <c r="V80" s="80"/>
      <c r="W80" s="80"/>
      <c r="X80" s="80"/>
      <c r="Y80" s="80"/>
      <c r="Z80" s="80"/>
      <c r="AA80" s="80"/>
      <c r="AB80" s="80"/>
      <c r="AC80"/>
      <c r="AD80"/>
      <c r="AE80"/>
      <c r="AF80"/>
      <c r="AG80"/>
      <c r="AH80"/>
      <c r="AI80"/>
      <c r="AJ80"/>
      <c r="AK80"/>
      <c r="AL80"/>
    </row>
    <row r="81" spans="1:38" x14ac:dyDescent="0.2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DA7C6CE-B002-470A-9542-F485CECCC524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2006/metadata/properties"/>
    <ds:schemaRef ds:uri="http://schemas.microsoft.com/office/infopath/2007/PartnerControls"/>
    <ds:schemaRef ds:uri="175f2bb9-7ea2-4dfb-aa70-2a37afa654a9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B0E91AD9-AC4A-459B-A22F-86AA61DD459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E513915-C0C3-442A-A627-99919088293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Charts</vt:lpstr>
      </vt:variant>
      <vt:variant>
        <vt:i4>2</vt:i4>
      </vt:variant>
    </vt:vector>
  </HeadingPairs>
  <TitlesOfParts>
    <vt:vector size="9" baseType="lpstr">
      <vt:lpstr>dashboard</vt:lpstr>
      <vt:lpstr>Suppltbl_adult</vt:lpstr>
      <vt:lpstr>Suppltbl_kids</vt:lpstr>
      <vt:lpstr>fig_data</vt:lpstr>
      <vt:lpstr>tbl_data</vt:lpstr>
      <vt:lpstr>Odds_adults</vt:lpstr>
      <vt:lpstr>Odds_kids</vt:lpstr>
      <vt:lpstr>fig_adult</vt:lpstr>
      <vt:lpstr>fig_kids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Heather Prior</dc:creator>
  <cp:lastModifiedBy>John-Michael Bowes</cp:lastModifiedBy>
  <cp:lastPrinted>2016-08-24T14:47:50Z</cp:lastPrinted>
  <dcterms:created xsi:type="dcterms:W3CDTF">2016-05-09T20:07:28Z</dcterms:created>
  <dcterms:modified xsi:type="dcterms:W3CDTF">2021-06-23T19:58:02Z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